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"/>
    </mc:Choice>
  </mc:AlternateContent>
  <xr:revisionPtr revIDLastSave="0" documentId="13_ncr:1_{11FB928A-BDD2-4EA9-B76D-F3D85C8ABFF3}" xr6:coauthVersionLast="46" xr6:coauthVersionMax="46" xr10:uidLastSave="{00000000-0000-0000-0000-000000000000}"/>
  <bookViews>
    <workbookView xWindow="-120" yWindow="-120" windowWidth="20730" windowHeight="11160" firstSheet="3" activeTab="3" xr2:uid="{00000000-000D-0000-FFFF-FFFF00000000}"/>
  </bookViews>
  <sheets>
    <sheet name="Передвижная энергетика 1" sheetId="6" state="hidden" r:id="rId1"/>
    <sheet name="проч" sheetId="4" state="hidden" r:id="rId2"/>
    <sheet name="Росэнергоатом" sheetId="11" state="hidden" r:id="rId3"/>
    <sheet name="1" sheetId="13" r:id="rId4"/>
  </sheets>
  <definedNames>
    <definedName name="_xlnm._FilterDatabase" localSheetId="3" hidden="1">'1'!$A$16:$S$463</definedName>
    <definedName name="_xlnm.Print_Titles" localSheetId="3">'1'!$14:$16</definedName>
    <definedName name="_xlnm.Print_Area" localSheetId="3">'1'!$A$1:$S$463</definedName>
  </definedNames>
  <calcPr calcId="191029"/>
</workbook>
</file>

<file path=xl/calcChain.xml><?xml version="1.0" encoding="utf-8"?>
<calcChain xmlns="http://schemas.openxmlformats.org/spreadsheetml/2006/main">
  <c r="D73" i="4" l="1"/>
  <c r="E73" i="4"/>
  <c r="F73" i="4"/>
  <c r="G73" i="4"/>
  <c r="H73" i="4"/>
  <c r="I73" i="4"/>
  <c r="J73" i="4"/>
  <c r="K73" i="4"/>
  <c r="D74" i="4"/>
  <c r="E74" i="4"/>
  <c r="F74" i="4"/>
  <c r="G74" i="4"/>
  <c r="H74" i="4"/>
  <c r="I74" i="4"/>
  <c r="J74" i="4"/>
  <c r="K74" i="4"/>
  <c r="D75" i="4"/>
  <c r="E75" i="4"/>
  <c r="F75" i="4"/>
  <c r="G75" i="4"/>
  <c r="H75" i="4"/>
  <c r="I75" i="4"/>
  <c r="J75" i="4"/>
  <c r="K75" i="4"/>
  <c r="D76" i="4"/>
  <c r="E76" i="4"/>
  <c r="F76" i="4"/>
  <c r="G76" i="4"/>
  <c r="H76" i="4"/>
  <c r="I76" i="4"/>
  <c r="J76" i="4"/>
  <c r="K76" i="4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9" i="6"/>
  <c r="G70" i="6"/>
  <c r="G71" i="6"/>
  <c r="G75" i="6"/>
  <c r="G76" i="6"/>
  <c r="G77" i="6"/>
  <c r="G78" i="6"/>
  <c r="G114" i="6"/>
  <c r="G79" i="6"/>
  <c r="G80" i="6"/>
  <c r="G81" i="6"/>
  <c r="G82" i="6"/>
  <c r="G83" i="6"/>
  <c r="G84" i="6"/>
  <c r="G85" i="6"/>
  <c r="G86" i="6"/>
  <c r="G113" i="6" s="1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D113" i="6"/>
  <c r="E113" i="6"/>
  <c r="F113" i="6"/>
  <c r="D116" i="6"/>
  <c r="E116" i="6"/>
  <c r="F116" i="6"/>
  <c r="G116" i="6"/>
  <c r="G119" i="6"/>
  <c r="G120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J145" i="6"/>
  <c r="K145" i="6"/>
  <c r="L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C191" i="6"/>
  <c r="D191" i="6"/>
  <c r="E191" i="6"/>
  <c r="G191" i="6" s="1"/>
  <c r="F191" i="6"/>
  <c r="C192" i="6"/>
  <c r="D192" i="6"/>
  <c r="G192" i="6"/>
  <c r="E192" i="6"/>
  <c r="F192" i="6"/>
  <c r="C196" i="6"/>
  <c r="G196" i="6"/>
  <c r="D196" i="6"/>
  <c r="E196" i="6"/>
  <c r="F196" i="6"/>
  <c r="C197" i="6"/>
  <c r="D197" i="6"/>
  <c r="E197" i="6"/>
  <c r="F197" i="6"/>
  <c r="G197" i="6"/>
  <c r="D198" i="6"/>
  <c r="G198" i="6"/>
  <c r="E198" i="6"/>
  <c r="F198" i="6"/>
  <c r="E199" i="6"/>
  <c r="F199" i="6"/>
  <c r="C200" i="6"/>
  <c r="D200" i="6"/>
  <c r="E200" i="6"/>
  <c r="F200" i="6"/>
  <c r="C204" i="6"/>
  <c r="D204" i="6"/>
  <c r="E204" i="6"/>
  <c r="F204" i="6"/>
  <c r="G204" i="6"/>
  <c r="C205" i="6"/>
  <c r="D205" i="6"/>
  <c r="E205" i="6"/>
  <c r="F205" i="6"/>
  <c r="G205" i="6"/>
  <c r="C206" i="6"/>
  <c r="D206" i="6"/>
  <c r="E206" i="6"/>
  <c r="F206" i="6"/>
  <c r="G206" i="6"/>
  <c r="C207" i="6"/>
  <c r="D207" i="6"/>
  <c r="E207" i="6"/>
  <c r="F207" i="6"/>
  <c r="G207" i="6"/>
  <c r="C208" i="6"/>
  <c r="D208" i="6"/>
  <c r="E208" i="6"/>
  <c r="F208" i="6"/>
  <c r="G208" i="6"/>
  <c r="C209" i="6"/>
  <c r="D209" i="6"/>
  <c r="E209" i="6"/>
  <c r="F209" i="6"/>
  <c r="G209" i="6"/>
  <c r="C210" i="6"/>
  <c r="D210" i="6"/>
  <c r="E210" i="6"/>
  <c r="F210" i="6"/>
  <c r="G210" i="6"/>
  <c r="C214" i="6"/>
  <c r="D214" i="6"/>
  <c r="E214" i="6"/>
  <c r="F214" i="6"/>
  <c r="C216" i="6"/>
  <c r="D216" i="6"/>
  <c r="E216" i="6"/>
  <c r="F216" i="6"/>
  <c r="G216" i="6"/>
  <c r="C220" i="6"/>
  <c r="D220" i="6"/>
  <c r="E220" i="6"/>
  <c r="F220" i="6"/>
  <c r="F249" i="6" s="1"/>
  <c r="C221" i="6"/>
  <c r="C249" i="6" s="1"/>
  <c r="C248" i="6"/>
  <c r="D221" i="6"/>
  <c r="E221" i="6"/>
  <c r="E223" i="6" s="1"/>
  <c r="F221" i="6"/>
  <c r="C222" i="6"/>
  <c r="D222" i="6"/>
  <c r="D223" i="6" s="1"/>
  <c r="E222" i="6"/>
  <c r="F222" i="6"/>
  <c r="C224" i="6"/>
  <c r="D224" i="6"/>
  <c r="E224" i="6"/>
  <c r="F224" i="6"/>
  <c r="C227" i="6"/>
  <c r="C250" i="6" s="1"/>
  <c r="D227" i="6"/>
  <c r="E227" i="6"/>
  <c r="F227" i="6"/>
  <c r="C228" i="6"/>
  <c r="D228" i="6"/>
  <c r="E228" i="6"/>
  <c r="F228" i="6"/>
  <c r="C229" i="6"/>
  <c r="D229" i="6"/>
  <c r="E229" i="6"/>
  <c r="F229" i="6"/>
  <c r="C230" i="6"/>
  <c r="D230" i="6"/>
  <c r="E230" i="6"/>
  <c r="F230" i="6"/>
  <c r="C231" i="6"/>
  <c r="D231" i="6"/>
  <c r="E231" i="6"/>
  <c r="F231" i="6"/>
  <c r="C232" i="6"/>
  <c r="D232" i="6"/>
  <c r="E232" i="6"/>
  <c r="F232" i="6"/>
  <c r="C233" i="6"/>
  <c r="C276" i="6" s="1"/>
  <c r="D233" i="6"/>
  <c r="E233" i="6"/>
  <c r="F233" i="6"/>
  <c r="C234" i="6"/>
  <c r="D234" i="6"/>
  <c r="E234" i="6"/>
  <c r="F234" i="6"/>
  <c r="C235" i="6"/>
  <c r="C236" i="6" s="1"/>
  <c r="C259" i="6" s="1"/>
  <c r="D235" i="6"/>
  <c r="E235" i="6"/>
  <c r="E236" i="6" s="1"/>
  <c r="E259" i="6" s="1"/>
  <c r="F235" i="6"/>
  <c r="C237" i="6"/>
  <c r="D237" i="6"/>
  <c r="E237" i="6"/>
  <c r="F237" i="6"/>
  <c r="C238" i="6"/>
  <c r="C239" i="6" s="1"/>
  <c r="C215" i="6" s="1"/>
  <c r="D238" i="6"/>
  <c r="E238" i="6"/>
  <c r="F238" i="6"/>
  <c r="F239" i="6" s="1"/>
  <c r="F215" i="6" s="1"/>
  <c r="C240" i="6"/>
  <c r="D240" i="6"/>
  <c r="E240" i="6"/>
  <c r="F240" i="6"/>
  <c r="C241" i="6"/>
  <c r="D241" i="6"/>
  <c r="D242" i="6" s="1"/>
  <c r="E241" i="6"/>
  <c r="E242" i="6" s="1"/>
  <c r="F241" i="6"/>
  <c r="F242" i="6" s="1"/>
  <c r="G249" i="6"/>
  <c r="G250" i="6"/>
  <c r="G251" i="6"/>
  <c r="G252" i="6"/>
  <c r="G253" i="6"/>
  <c r="G254" i="6"/>
  <c r="G255" i="6"/>
  <c r="G256" i="6"/>
  <c r="G257" i="6"/>
  <c r="G258" i="6"/>
  <c r="G259" i="6"/>
  <c r="C265" i="6"/>
  <c r="C275" i="6" s="1"/>
  <c r="C274" i="6"/>
  <c r="D265" i="6"/>
  <c r="D274" i="6" s="1"/>
  <c r="G274" i="6" s="1"/>
  <c r="E265" i="6"/>
  <c r="E275" i="6" s="1"/>
  <c r="F265" i="6"/>
  <c r="C266" i="6"/>
  <c r="D266" i="6"/>
  <c r="D270" i="6" s="1"/>
  <c r="E266" i="6"/>
  <c r="E270" i="6" s="1"/>
  <c r="F266" i="6"/>
  <c r="F270" i="6" s="1"/>
  <c r="C267" i="6"/>
  <c r="D267" i="6"/>
  <c r="D278" i="6" s="1"/>
  <c r="E267" i="6"/>
  <c r="E278" i="6" s="1"/>
  <c r="F267" i="6"/>
  <c r="C268" i="6"/>
  <c r="G268" i="6" s="1"/>
  <c r="C271" i="6"/>
  <c r="D268" i="6"/>
  <c r="D271" i="6" s="1"/>
  <c r="E268" i="6"/>
  <c r="F268" i="6"/>
  <c r="F271" i="6" s="1"/>
  <c r="C269" i="6"/>
  <c r="D269" i="6"/>
  <c r="D276" i="6" s="1"/>
  <c r="G269" i="6"/>
  <c r="E269" i="6"/>
  <c r="E276" i="6" s="1"/>
  <c r="F269" i="6"/>
  <c r="G273" i="6"/>
  <c r="D286" i="6"/>
  <c r="E286" i="6"/>
  <c r="F286" i="6"/>
  <c r="D287" i="6"/>
  <c r="E287" i="6"/>
  <c r="F287" i="6"/>
  <c r="D288" i="6"/>
  <c r="E288" i="6"/>
  <c r="F288" i="6"/>
  <c r="D289" i="6"/>
  <c r="E289" i="6"/>
  <c r="F289" i="6"/>
  <c r="D290" i="6"/>
  <c r="E290" i="6"/>
  <c r="F290" i="6"/>
  <c r="D291" i="6"/>
  <c r="E291" i="6"/>
  <c r="F291" i="6"/>
  <c r="C292" i="6"/>
  <c r="D292" i="6"/>
  <c r="E292" i="6"/>
  <c r="F292" i="6"/>
  <c r="E271" i="6"/>
  <c r="E274" i="6"/>
  <c r="D239" i="6"/>
  <c r="D215" i="6" s="1"/>
  <c r="G215" i="6" s="1"/>
  <c r="D250" i="6"/>
  <c r="D275" i="6"/>
  <c r="C254" i="6"/>
  <c r="C279" i="6" s="1"/>
  <c r="D251" i="6"/>
  <c r="E249" i="6" l="1"/>
  <c r="G222" i="6"/>
  <c r="G200" i="6"/>
  <c r="G214" i="6"/>
  <c r="G266" i="6"/>
  <c r="C251" i="6"/>
  <c r="C257" i="6" s="1"/>
  <c r="C223" i="6"/>
  <c r="C252" i="6"/>
  <c r="E248" i="6"/>
  <c r="E277" i="6" s="1"/>
  <c r="E239" i="6"/>
  <c r="E215" i="6" s="1"/>
  <c r="E250" i="6"/>
  <c r="G220" i="6"/>
  <c r="F254" i="6"/>
  <c r="F279" i="6" s="1"/>
  <c r="D236" i="6"/>
  <c r="D259" i="6" s="1"/>
  <c r="D248" i="6"/>
  <c r="D277" i="6" s="1"/>
  <c r="D252" i="6"/>
  <c r="G265" i="6"/>
  <c r="G271" i="6" s="1"/>
  <c r="F278" i="6"/>
  <c r="C270" i="6"/>
  <c r="C242" i="6"/>
  <c r="C225" i="6" s="1"/>
  <c r="C226" i="6" s="1"/>
  <c r="D254" i="6"/>
  <c r="D279" i="6" s="1"/>
  <c r="D253" i="6"/>
  <c r="D255" i="6" s="1"/>
  <c r="E251" i="6"/>
  <c r="E257" i="6" s="1"/>
  <c r="G275" i="6"/>
  <c r="D249" i="6"/>
  <c r="C277" i="6"/>
  <c r="F236" i="6"/>
  <c r="F259" i="6" s="1"/>
  <c r="F276" i="6"/>
  <c r="C253" i="6"/>
  <c r="F253" i="6"/>
  <c r="F248" i="6"/>
  <c r="F277" i="6" s="1"/>
  <c r="E225" i="6"/>
  <c r="E226" i="6" s="1"/>
  <c r="E244" i="6"/>
  <c r="E243" i="6"/>
  <c r="D225" i="6"/>
  <c r="D226" i="6" s="1"/>
  <c r="D243" i="6"/>
  <c r="D244" i="6"/>
  <c r="G248" i="6"/>
  <c r="F225" i="6"/>
  <c r="F244" i="6"/>
  <c r="F243" i="6"/>
  <c r="C243" i="6"/>
  <c r="C256" i="6"/>
  <c r="C280" i="6" s="1"/>
  <c r="C255" i="6"/>
  <c r="F256" i="6"/>
  <c r="F280" i="6" s="1"/>
  <c r="E254" i="6"/>
  <c r="E279" i="6" s="1"/>
  <c r="G267" i="6"/>
  <c r="D199" i="6"/>
  <c r="G199" i="6" s="1"/>
  <c r="E253" i="6"/>
  <c r="F251" i="6"/>
  <c r="F257" i="6" s="1"/>
  <c r="C278" i="6"/>
  <c r="C199" i="6"/>
  <c r="C198" i="6"/>
  <c r="F223" i="6"/>
  <c r="G221" i="6"/>
  <c r="G223" i="6" s="1"/>
  <c r="D257" i="6"/>
  <c r="F250" i="6"/>
  <c r="F252" i="6" s="1"/>
  <c r="C244" i="6" l="1"/>
  <c r="D256" i="6"/>
  <c r="D280" i="6" s="1"/>
  <c r="E252" i="6"/>
  <c r="G270" i="6"/>
  <c r="E255" i="6"/>
  <c r="E256" i="6"/>
  <c r="E280" i="6" s="1"/>
  <c r="F255" i="6"/>
</calcChain>
</file>

<file path=xl/sharedStrings.xml><?xml version="1.0" encoding="utf-8"?>
<sst xmlns="http://schemas.openxmlformats.org/spreadsheetml/2006/main" count="2429" uniqueCount="1179">
  <si>
    <t>№ п/п</t>
  </si>
  <si>
    <t>Показатель</t>
  </si>
  <si>
    <t>Сырье, материалы, запасные части, инструменты</t>
  </si>
  <si>
    <t>Амортизационные отчисления</t>
  </si>
  <si>
    <t>Справочно:</t>
  </si>
  <si>
    <t>EBITDA</t>
  </si>
  <si>
    <t>Остаток денежных средств на начало периода</t>
  </si>
  <si>
    <t>Остаток денежных средств на конец периода</t>
  </si>
  <si>
    <t>Расходы на оплату труда с учетом ЕСН</t>
  </si>
  <si>
    <t>Управленческие расходы</t>
  </si>
  <si>
    <t>Проценты к уплате</t>
  </si>
  <si>
    <t>Направления использования чистой прибыли</t>
  </si>
  <si>
    <t>Фонд накопления</t>
  </si>
  <si>
    <t>Резервный фонд</t>
  </si>
  <si>
    <t>Выплата дивидендов</t>
  </si>
  <si>
    <t>Прочие расходы из прибыли</t>
  </si>
  <si>
    <t>I</t>
  </si>
  <si>
    <t>1.1</t>
  </si>
  <si>
    <t>1.2</t>
  </si>
  <si>
    <t>II</t>
  </si>
  <si>
    <t>1</t>
  </si>
  <si>
    <t>1.3</t>
  </si>
  <si>
    <t>2</t>
  </si>
  <si>
    <t>2.1</t>
  </si>
  <si>
    <t>2.2</t>
  </si>
  <si>
    <t>6.1</t>
  </si>
  <si>
    <t>III</t>
  </si>
  <si>
    <t>IV</t>
  </si>
  <si>
    <t>V</t>
  </si>
  <si>
    <t>VI</t>
  </si>
  <si>
    <t>2.3</t>
  </si>
  <si>
    <t>VII</t>
  </si>
  <si>
    <t>VIII</t>
  </si>
  <si>
    <t>%</t>
  </si>
  <si>
    <t>Объем покупной продукции на технологические цели</t>
  </si>
  <si>
    <t>Объем продукции отпущенной (проданной) потребителям</t>
  </si>
  <si>
    <t>МВт</t>
  </si>
  <si>
    <t>1.4</t>
  </si>
  <si>
    <t>2.4</t>
  </si>
  <si>
    <t>2.5</t>
  </si>
  <si>
    <t>2.6</t>
  </si>
  <si>
    <t>2.7</t>
  </si>
  <si>
    <t>2.8</t>
  </si>
  <si>
    <t>2.9</t>
  </si>
  <si>
    <t>Поступления от реализации имущества и имущественных прав</t>
  </si>
  <si>
    <t>3.1</t>
  </si>
  <si>
    <t>3.2</t>
  </si>
  <si>
    <t>7.1</t>
  </si>
  <si>
    <t>7.2</t>
  </si>
  <si>
    <t>Сальдо денежных средств по прочей деятельности</t>
  </si>
  <si>
    <t>8.1</t>
  </si>
  <si>
    <t>8.2</t>
  </si>
  <si>
    <t>4.1</t>
  </si>
  <si>
    <t>4.1.1</t>
  </si>
  <si>
    <t>4.1.2</t>
  </si>
  <si>
    <t>4.2</t>
  </si>
  <si>
    <t>Приобретение нематериальных активов</t>
  </si>
  <si>
    <t>Процентные поступления</t>
  </si>
  <si>
    <t>5.1</t>
  </si>
  <si>
    <t>5.2</t>
  </si>
  <si>
    <t>Погашение кредитов и займов</t>
  </si>
  <si>
    <t>на рефинансирование кредитов и займов</t>
  </si>
  <si>
    <t>из нее просроченная</t>
  </si>
  <si>
    <t>8.3</t>
  </si>
  <si>
    <t>прочие налоги и сборы</t>
  </si>
  <si>
    <t>Расходы на ремонт</t>
  </si>
  <si>
    <t>Коммерческие расходы</t>
  </si>
  <si>
    <t>Сальдо денежных средств от транзитных операций</t>
  </si>
  <si>
    <t xml:space="preserve">Поступления по заключенным инвестиционным соглашениям, в том числе </t>
  </si>
  <si>
    <t>4.1.3</t>
  </si>
  <si>
    <t>4.1.4</t>
  </si>
  <si>
    <t>1.4.1</t>
  </si>
  <si>
    <t>1.5</t>
  </si>
  <si>
    <t>1.</t>
  </si>
  <si>
    <t>Прочие  доходы, всего</t>
  </si>
  <si>
    <t>тыс.руб</t>
  </si>
  <si>
    <t xml:space="preserve">Проценты к получению </t>
  </si>
  <si>
    <t>От совместной деятельности</t>
  </si>
  <si>
    <t>От реализации основных средств, квартир, МПЗ, НМА, других внеоборотных активов</t>
  </si>
  <si>
    <t>От реализации ценных бумаг и финансовых инструментов</t>
  </si>
  <si>
    <t xml:space="preserve">         в т.ч. от продажи долгосрочных финансовых вложений (акций, долей)</t>
  </si>
  <si>
    <t>От аренды</t>
  </si>
  <si>
    <t>1.6</t>
  </si>
  <si>
    <t xml:space="preserve">От участия в других организациях  </t>
  </si>
  <si>
    <t>1.6.1</t>
  </si>
  <si>
    <t xml:space="preserve">         в т.ч. дивиденды полученные</t>
  </si>
  <si>
    <t>1.7.</t>
  </si>
  <si>
    <t>Пени, штрафы, неустойки признанные или по которым получено решение суда</t>
  </si>
  <si>
    <t>1.8.</t>
  </si>
  <si>
    <t>Прибыль прошлых лет, выявленная в отчётном периоде</t>
  </si>
  <si>
    <t>1.9.</t>
  </si>
  <si>
    <t>Доход от переоценки финансовых вложений, эмиссионных ценных бумаг, обращающихся на фондовом рынке, восстановление резервов под обесценение финансовых вложений</t>
  </si>
  <si>
    <t>1.9.1</t>
  </si>
  <si>
    <t xml:space="preserve">         в т.ч. от переоценки долгосрочных финансовых вложений (акций, долей)</t>
  </si>
  <si>
    <t>1.10.</t>
  </si>
  <si>
    <t>Доход от безвозмездно полученных активов</t>
  </si>
  <si>
    <t>1.11.</t>
  </si>
  <si>
    <t>Кредиторская задолженность более 3 лет</t>
  </si>
  <si>
    <t>1.12.</t>
  </si>
  <si>
    <t>От курсовых и суммовых разниц</t>
  </si>
  <si>
    <t>1.13.</t>
  </si>
  <si>
    <t>Субвенции на разницу в тарифах</t>
  </si>
  <si>
    <t>1.14.</t>
  </si>
  <si>
    <t>Восстановление резерва по сомнительным долгам</t>
  </si>
  <si>
    <t>1.15.</t>
  </si>
  <si>
    <t>Прочие доходы (чрезвычайные)*</t>
  </si>
  <si>
    <t>1.16.</t>
  </si>
  <si>
    <t>Другие прочие  доходы*</t>
  </si>
  <si>
    <t>2.</t>
  </si>
  <si>
    <t>Прочие  расходы, всего</t>
  </si>
  <si>
    <t>От реализации основных средств, квартир, МПЗ, НМА, других активов</t>
  </si>
  <si>
    <t>2.4.1</t>
  </si>
  <si>
    <t>Убыток от переоценки финансовых вложений, резерв под обесценение финансовых вложений</t>
  </si>
  <si>
    <t>2.5.1</t>
  </si>
  <si>
    <t>Прочие налоги отражающиеся в операц. расходах</t>
  </si>
  <si>
    <t>Оплата услуг кредитных организаций</t>
  </si>
  <si>
    <t>Резерв по сомнительным долгам</t>
  </si>
  <si>
    <t>2.10</t>
  </si>
  <si>
    <t>Содержание законсервированных объектов</t>
  </si>
  <si>
    <t>2.11</t>
  </si>
  <si>
    <t>Выбытие без дохода (стоимость безвозмездно переданного имущества)</t>
  </si>
  <si>
    <t>2.12</t>
  </si>
  <si>
    <t>2.13</t>
  </si>
  <si>
    <t>Убытки прошлых лет, выявленные в отчётном периоде</t>
  </si>
  <si>
    <t>2.14</t>
  </si>
  <si>
    <t>2.15</t>
  </si>
  <si>
    <t>Расходы социального характера **)</t>
  </si>
  <si>
    <t>2.16</t>
  </si>
  <si>
    <t>Расходы на реализацию программы улучшения жилищных условий</t>
  </si>
  <si>
    <t>2.17</t>
  </si>
  <si>
    <t>Расходы на содержание социальной сферы ***)</t>
  </si>
  <si>
    <t>2.18</t>
  </si>
  <si>
    <t>Фонд заработной платы из прочих расходов</t>
  </si>
  <si>
    <t>2.19</t>
  </si>
  <si>
    <t>Добровольное медицинское страхование</t>
  </si>
  <si>
    <t>2.20</t>
  </si>
  <si>
    <t>Выплаты вознаграждений членам Советов директоров и ревизионной комиссии</t>
  </si>
  <si>
    <t>2.21</t>
  </si>
  <si>
    <t>Расходы на управление капиталом (переоценка, реестр, консультации)</t>
  </si>
  <si>
    <t>2.22</t>
  </si>
  <si>
    <t xml:space="preserve">Расходы на проведение ежегодного собрания акционеров </t>
  </si>
  <si>
    <t>2.23</t>
  </si>
  <si>
    <t xml:space="preserve">Прочие  расходы (детализация)  </t>
  </si>
  <si>
    <t>2.23.1</t>
  </si>
  <si>
    <t xml:space="preserve">    взносы в некоммерческие фонды и партнерства</t>
  </si>
  <si>
    <t>2.23.1.1</t>
  </si>
  <si>
    <t xml:space="preserve">      в т.ч. НПФ Энергетики</t>
  </si>
  <si>
    <t>2.23.1.2</t>
  </si>
  <si>
    <t xml:space="preserve">               НП ИНВЭЛ</t>
  </si>
  <si>
    <t>2.23.1.3</t>
  </si>
  <si>
    <t xml:space="preserve">               ЭУФ</t>
  </si>
  <si>
    <t>2.23.1.4</t>
  </si>
  <si>
    <t xml:space="preserve">               НП АТС</t>
  </si>
  <si>
    <t>2.23.1.5</t>
  </si>
  <si>
    <t xml:space="preserve">               НП Гарантирующих поставщиков</t>
  </si>
  <si>
    <t>2.23.1.6</t>
  </si>
  <si>
    <t xml:space="preserve">               НП ВТИ</t>
  </si>
  <si>
    <t>2.23.1.7</t>
  </si>
  <si>
    <t xml:space="preserve">               фонды, созданные по инициативе органов власти и включенные в тарифы</t>
  </si>
  <si>
    <t>2.23.1.8</t>
  </si>
  <si>
    <t xml:space="preserve">    прочие</t>
  </si>
  <si>
    <t>2.23.2</t>
  </si>
  <si>
    <t>судебные издержки</t>
  </si>
  <si>
    <t>2.23.3</t>
  </si>
  <si>
    <t>расходы на экологию</t>
  </si>
  <si>
    <t>2.23.4</t>
  </si>
  <si>
    <t>издержки по исполнительному производству</t>
  </si>
  <si>
    <t>2.23.5</t>
  </si>
  <si>
    <t>списание долгов, нереальных к взысканию</t>
  </si>
  <si>
    <t>2.23.6</t>
  </si>
  <si>
    <t>невозмещаемый НДС</t>
  </si>
  <si>
    <t>2.23.7</t>
  </si>
  <si>
    <t>благотворительность</t>
  </si>
  <si>
    <t>2.23.8</t>
  </si>
  <si>
    <t>некапитализируемые расходы на строительство (зоны затопления и прочие)</t>
  </si>
  <si>
    <t>2.23.9</t>
  </si>
  <si>
    <t>Прочие расходы (чрезвычайные)*</t>
  </si>
  <si>
    <t>2.23.10</t>
  </si>
  <si>
    <t>другие расходы *)</t>
  </si>
  <si>
    <t>3.</t>
  </si>
  <si>
    <t>Сальдо</t>
  </si>
  <si>
    <t>2014 факт</t>
  </si>
  <si>
    <t>доходы э/э</t>
  </si>
  <si>
    <t>доходы проч</t>
  </si>
  <si>
    <t>расходы э/э</t>
  </si>
  <si>
    <t>расходы проч</t>
  </si>
  <si>
    <t>2017 план</t>
  </si>
  <si>
    <t>2017 кор.плана</t>
  </si>
  <si>
    <t>2018 план</t>
  </si>
  <si>
    <t>2018 кор.плана</t>
  </si>
  <si>
    <t>2019 кор.плана</t>
  </si>
  <si>
    <t>Факт</t>
  </si>
  <si>
    <t>2015 факт</t>
  </si>
  <si>
    <t>2016 кор.плана = колонка 2016 план</t>
  </si>
  <si>
    <t>Источник финансирования</t>
  </si>
  <si>
    <t>Итого</t>
  </si>
  <si>
    <t>Источники финансирования инвестиционной программы всего, в том числе:</t>
  </si>
  <si>
    <t>Собственные средства всего, в том числе</t>
  </si>
  <si>
    <t>Прибыль, направляемая на инвестиции, в том числе:</t>
  </si>
  <si>
    <t>1.1.1</t>
  </si>
  <si>
    <t>инвестиционная составляющая в тарифах (указать отдельно по регулируемым видам деятельности)</t>
  </si>
  <si>
    <t>1.1.2</t>
  </si>
  <si>
    <t>прибыль со свободного сектора</t>
  </si>
  <si>
    <t>1.1.3</t>
  </si>
  <si>
    <t>от технологического присоединения, в том числе</t>
  </si>
  <si>
    <t>1.1.3.1</t>
  </si>
  <si>
    <t xml:space="preserve">    от технологического присоединения генерации</t>
  </si>
  <si>
    <t>авансовое использование прибыли</t>
  </si>
  <si>
    <t>1.1.3.2</t>
  </si>
  <si>
    <t xml:space="preserve">    от технологического присоединения потребителей</t>
  </si>
  <si>
    <t>1.1.4</t>
  </si>
  <si>
    <t>Прочая прибыль</t>
  </si>
  <si>
    <t>Амортизация всего, в том числе</t>
  </si>
  <si>
    <t>1.2.1</t>
  </si>
  <si>
    <t>1.2.2</t>
  </si>
  <si>
    <t>прочая амортизация</t>
  </si>
  <si>
    <t>1.2.3</t>
  </si>
  <si>
    <t>недоиспользованная амортизация прошлых лет</t>
  </si>
  <si>
    <t>Возврат НДС</t>
  </si>
  <si>
    <t>средства допэмиссии</t>
  </si>
  <si>
    <t>Остаток собственных средств на начало года</t>
  </si>
  <si>
    <t>Привлеченные средства всего, в том числе:</t>
  </si>
  <si>
    <t>Кредиты</t>
  </si>
  <si>
    <t>Облигационные займы</t>
  </si>
  <si>
    <t>Займы организаций</t>
  </si>
  <si>
    <t>Бюджетное финансирование</t>
  </si>
  <si>
    <t>средства федерального бюджета текущего периода</t>
  </si>
  <si>
    <t>средства федерального бюджета, недоиспользованные в прошлых периодах</t>
  </si>
  <si>
    <t>средства регионального и местных бюджетов текущего периода</t>
  </si>
  <si>
    <t>средства регионального и местных бюджетов, недоиспользованные в прошлых периодах</t>
  </si>
  <si>
    <t>Средства внешних инвесторов</t>
  </si>
  <si>
    <t>Использование лизинга</t>
  </si>
  <si>
    <t>Прочие привлеченные средства</t>
  </si>
  <si>
    <t>Финансовый план на период реализации инвестиционной программы ПАО "Передвижная энрегетика"
(заполняется по финансированию) 2016-2019</t>
  </si>
  <si>
    <t>Показатели</t>
  </si>
  <si>
    <t>год 2016</t>
  </si>
  <si>
    <t>год  2017</t>
  </si>
  <si>
    <t>год  2018</t>
  </si>
  <si>
    <t>год  2019</t>
  </si>
  <si>
    <t>I.</t>
  </si>
  <si>
    <t>Выручка от реализации товаров (работ, услуг),   всего</t>
  </si>
  <si>
    <t>в том числе:</t>
  </si>
  <si>
    <t>1.1.</t>
  </si>
  <si>
    <t>Выручка от основной деятельности 
(расшифроваь по видам регулируемой деятельности)</t>
  </si>
  <si>
    <t>1.2.</t>
  </si>
  <si>
    <t>Выручка от прочей деятельности (расшифровать)</t>
  </si>
  <si>
    <t>II.</t>
  </si>
  <si>
    <t>Расходы по текущей деятельности, всего</t>
  </si>
  <si>
    <t>Материальные расходы, всего</t>
  </si>
  <si>
    <t>Топливо</t>
  </si>
  <si>
    <t>1.3.</t>
  </si>
  <si>
    <t>Покупная электроэнергия</t>
  </si>
  <si>
    <t>4.</t>
  </si>
  <si>
    <t>Налоги  и сборы, всего</t>
  </si>
  <si>
    <t>5.</t>
  </si>
  <si>
    <t>Прочие расходы, всего</t>
  </si>
  <si>
    <t>5.1.</t>
  </si>
  <si>
    <t>Ремонт основных средств</t>
  </si>
  <si>
    <t>5.3.</t>
  </si>
  <si>
    <t>Платежи по аренде и лизингу</t>
  </si>
  <si>
    <t>5.4.</t>
  </si>
  <si>
    <t>Инфраструктурные платежи рынка</t>
  </si>
  <si>
    <t>III.</t>
  </si>
  <si>
    <t>Валовая прибыль (I р.-II р.)</t>
  </si>
  <si>
    <t>IV.</t>
  </si>
  <si>
    <t>Внереализационные доходы и расходы (сальдо)</t>
  </si>
  <si>
    <t>Внереализационные доходы, всего</t>
  </si>
  <si>
    <t>в том числе</t>
  </si>
  <si>
    <t>Доходы от участия в других организациях (дивиденды от ДЗО)</t>
  </si>
  <si>
    <t>Проценты от размещения средств</t>
  </si>
  <si>
    <t>Внереализационные расходы, всего</t>
  </si>
  <si>
    <t>2.1.</t>
  </si>
  <si>
    <t>Проценты по обслуживанию кредитов</t>
  </si>
  <si>
    <t>V.</t>
  </si>
  <si>
    <t>Прибыль до налоообложения (III + IV)</t>
  </si>
  <si>
    <t>VI.</t>
  </si>
  <si>
    <t>Налог на прибыль</t>
  </si>
  <si>
    <t>VII.</t>
  </si>
  <si>
    <t xml:space="preserve">Чистая прибыль  </t>
  </si>
  <si>
    <t>VIII.</t>
  </si>
  <si>
    <t>IX.</t>
  </si>
  <si>
    <t>Изменение дебиторской задолженности</t>
  </si>
  <si>
    <t>Увеличение дебиторской задолженности</t>
  </si>
  <si>
    <t>Сокращение дебиторской задолженности</t>
  </si>
  <si>
    <t xml:space="preserve">Сальдо  (+увеличение; -сокращение) </t>
  </si>
  <si>
    <t>+</t>
  </si>
  <si>
    <t>-</t>
  </si>
  <si>
    <t>X.</t>
  </si>
  <si>
    <t>Изменение кредиторской задолженности</t>
  </si>
  <si>
    <t>Увеличение кредиторской задолженности</t>
  </si>
  <si>
    <t>Сокращение кредиторской задолженности</t>
  </si>
  <si>
    <t>XI.</t>
  </si>
  <si>
    <t>Привлечение заемных средств</t>
  </si>
  <si>
    <t>в том числе на:</t>
  </si>
  <si>
    <t>Финансирование инвестиционной программы</t>
  </si>
  <si>
    <t>в т.ч. в части ДПМ*</t>
  </si>
  <si>
    <t>Прочие цели (расшифровка)</t>
  </si>
  <si>
    <t>XII.</t>
  </si>
  <si>
    <t xml:space="preserve">Погашение заемных средств  </t>
  </si>
  <si>
    <t>в том числе по:</t>
  </si>
  <si>
    <t>Инвестиционной программе</t>
  </si>
  <si>
    <t>XIII.</t>
  </si>
  <si>
    <r>
      <t xml:space="preserve">Возмещаемый НДС </t>
    </r>
    <r>
      <rPr>
        <sz val="12"/>
        <rFont val="Times New Roman"/>
        <family val="1"/>
        <charset val="204"/>
      </rPr>
      <t>(поступления)</t>
    </r>
  </si>
  <si>
    <t>XIV.</t>
  </si>
  <si>
    <t>Купля/продажа активов</t>
  </si>
  <si>
    <t>Покупка активов (акций, долей и т.п.)</t>
  </si>
  <si>
    <t>Продажа активов (акций, долей и т.п.)</t>
  </si>
  <si>
    <t>XV.</t>
  </si>
  <si>
    <t>Средства, полученные от допэмиссии акций</t>
  </si>
  <si>
    <t>XVI.</t>
  </si>
  <si>
    <t>Капитальные вложения</t>
  </si>
  <si>
    <t xml:space="preserve">Всего поступления 
( I р.+ 1п. IV р. + 2 п. IX р. + 1 п. X р. +  XI р. + XIII р. + 2п.XIV р. + XV р.)                             </t>
  </si>
  <si>
    <t>XVII.</t>
  </si>
  <si>
    <t>Всего расходы 
(II р. - 3п. II р. + 2п. IV р. + 1 п. IX р. + 2 п. X р. + VI р. + VIII р. +  XII р. + 1 п. XIV р.+ XVI р.)</t>
  </si>
  <si>
    <t>Сальдо  (+профицит; - дефицит) 
(XVI р. - XVII р.)</t>
  </si>
  <si>
    <t>Долг на конец периода **)</t>
  </si>
  <si>
    <t>**) Долг расчитан исходя из ожидаемого значения на конец 2015 г. в сумме 225,0 млн. руб., на конец 2016 г. - 197,0 млн. руб.</t>
  </si>
  <si>
    <t>Прогноз тарифов, руб. кВт*ч (средний)</t>
  </si>
  <si>
    <t>Источники финансирования инвестиционной программы ПАО "Передвижная энрегетика" 2016-2019
(в прогнозных ценах соответствующих лет), млн. рублей</t>
  </si>
  <si>
    <t>№№</t>
  </si>
  <si>
    <t>План года 2016</t>
  </si>
  <si>
    <t>План года 2017</t>
  </si>
  <si>
    <t>План  года 2018</t>
  </si>
  <si>
    <t>План  года 2019</t>
  </si>
  <si>
    <t>амортизация, учтенная в тарифах (указать отдельно по регулируемым видам деятельности)</t>
  </si>
  <si>
    <t>Прочие собственные средства всего, в том числе:</t>
  </si>
  <si>
    <t>Справочно для компаний на RAB регулировании (в части инвестиций по передаче электроэнергии):</t>
  </si>
  <si>
    <t>Возврат инвестированного капитала направляемый на инвестиции</t>
  </si>
  <si>
    <t>Доход на инвестированный капитал направляемый на инвестиции</t>
  </si>
  <si>
    <t>Заемные средства направляемые на инвестиции</t>
  </si>
  <si>
    <t>***) расшифровка п. 1.3. Возврат НДС:</t>
  </si>
  <si>
    <t>1.3.1.</t>
  </si>
  <si>
    <t>амортизация</t>
  </si>
  <si>
    <t>1.3.2.</t>
  </si>
  <si>
    <t>чистая прибыль</t>
  </si>
  <si>
    <t>1.3.3.</t>
  </si>
  <si>
    <t>прибыль прошлых лет</t>
  </si>
  <si>
    <t>1.3.4.</t>
  </si>
  <si>
    <t>собственные средства</t>
  </si>
  <si>
    <t>****) расшифровка п. 1.4. Прочие собственные средства:</t>
  </si>
  <si>
    <t>1.4.1.</t>
  </si>
  <si>
    <t>реализация ДУЗ (частично)</t>
  </si>
  <si>
    <t>1.4.2.</t>
  </si>
  <si>
    <t>реализация Гагаринская база (частично)</t>
  </si>
  <si>
    <t>Финансовая модель ПАО "Передвижная энрегетика" 2016-2019
(в разрезе каждого юридического лица группы/по конечным видам выпускаемой продукции) 
по годам до 2026 года включительно</t>
  </si>
  <si>
    <t>Выручка</t>
  </si>
  <si>
    <t>электроэнергия</t>
  </si>
  <si>
    <t>теплоэнергия</t>
  </si>
  <si>
    <t>сетевые услуги</t>
  </si>
  <si>
    <t>Обслуживание</t>
  </si>
  <si>
    <t>Прочее</t>
  </si>
  <si>
    <t>Себестоимость</t>
  </si>
  <si>
    <t>Прямая себестоимость</t>
  </si>
  <si>
    <t>Накладные расходы</t>
  </si>
  <si>
    <t>Операционная прибыль</t>
  </si>
  <si>
    <t xml:space="preserve">Внереализационные расходы </t>
  </si>
  <si>
    <t>Проценты</t>
  </si>
  <si>
    <t>Чистая прибыль/убыток</t>
  </si>
  <si>
    <t>Чистая прибыль с учетом субсидий по процентам</t>
  </si>
  <si>
    <t>Операционный денежный поток</t>
  </si>
  <si>
    <t>Требуются пояснения по величине поступлений по операционному денежному потоку, указанных в форме приложения 4.3. за 2017-2019 год. Показатели на 46-51% больше соответствующих начислений.</t>
  </si>
  <si>
    <t>Поступления</t>
  </si>
  <si>
    <t>производство электроэнергии</t>
  </si>
  <si>
    <t>прочее</t>
  </si>
  <si>
    <t>Прочие доходы</t>
  </si>
  <si>
    <t>субсидии на разницу в тарифах за население</t>
  </si>
  <si>
    <t>Выбытия</t>
  </si>
  <si>
    <t>Платежи по прямой себестоимости</t>
  </si>
  <si>
    <t>Продукт 3</t>
  </si>
  <si>
    <t>Прочие расходы</t>
  </si>
  <si>
    <t>Заводские расходы</t>
  </si>
  <si>
    <t>Процентные платежи</t>
  </si>
  <si>
    <t>Итого операционный денежный поток</t>
  </si>
  <si>
    <t>Инвестиционный денежный поток</t>
  </si>
  <si>
    <t>Выбытия (инвестиции в объекты)</t>
  </si>
  <si>
    <t>Итого инвестиционный денежный поток</t>
  </si>
  <si>
    <t>Финансовый денежный поток</t>
  </si>
  <si>
    <t>Эмиссия акций</t>
  </si>
  <si>
    <t>Привлечение кредитов</t>
  </si>
  <si>
    <t>Выбытия ( в т.ч. дивиденды)</t>
  </si>
  <si>
    <t>Итого финансовый денежный поток</t>
  </si>
  <si>
    <t>Итого денежный поток</t>
  </si>
  <si>
    <t>Меры господдержки</t>
  </si>
  <si>
    <t>Реструктуризация дефицитных кредитов</t>
  </si>
  <si>
    <t>Увеличение капитализации (покрытие дефицита инвестиций: гос инвестиции)</t>
  </si>
  <si>
    <t>Субсидирование процентной ставки (рестр)</t>
  </si>
  <si>
    <t>Субсидирование процентной ставки</t>
  </si>
  <si>
    <t>Нарастающим итогом</t>
  </si>
  <si>
    <t>остаток денежных средств на начало периода</t>
  </si>
  <si>
    <t>Кредиты на начало</t>
  </si>
  <si>
    <t>Кредиты на конец</t>
  </si>
  <si>
    <t>I. Блок проверки - форма 4.1. с 4.2.</t>
  </si>
  <si>
    <t>Наименование</t>
  </si>
  <si>
    <t>Комментарии</t>
  </si>
  <si>
    <t>Возмещаемый НДС</t>
  </si>
  <si>
    <t>Информация о величине возмещаемого НДС (приложение 4.1) не соответствует информации о возврате НДС в качестве источника финансирования (приложение 4.2) в 2016 году. Требуются пояснения.</t>
  </si>
  <si>
    <t>I. Блок проверки - форма 4.1. с 4.3.</t>
  </si>
  <si>
    <t>Погашение заемных средств</t>
  </si>
  <si>
    <t>Всего поступления</t>
  </si>
  <si>
    <t>Сумма поступлений (приток, доход) и сумма расходов (отток) по данным указанным в формате приложения 4.1. (строка XVI. и XVII.) не соответствует сумме поступлений по данным указанным в формате приложения 4.3. по всем периодам 2016-2019 год. При этом присутствует также расхождение  в сальдо денежного потока.</t>
  </si>
  <si>
    <t>Всего расходы</t>
  </si>
  <si>
    <t>Долг на конец периода</t>
  </si>
  <si>
    <t>I. Блок проверки - форма 4.3. с 4.1.</t>
  </si>
  <si>
    <t>Несоответствие показателей выручки, себестоимости, операционной прибыли, внереализационных расходов/доходов в приложении 4.3 и 4.1 на периоде 2017-2019. Требуются пояснения. В приложении 4.3 отсутствует информация по внереализаионным доходам. Требуются пояснения.</t>
  </si>
  <si>
    <t>I. Блок проверки - форма 4.3. с 4.2.</t>
  </si>
  <si>
    <t>Выбытия по инвестиционной деятельности</t>
  </si>
  <si>
    <t>Cальдо денежного потока</t>
  </si>
  <si>
    <t>Кредиты на начало-Кредиты на конец-сальдо финансовой деятельности</t>
  </si>
  <si>
    <t>II. Основные показатели</t>
  </si>
  <si>
    <t>Амортизация (4.1.)</t>
  </si>
  <si>
    <t>Чистая прибыль/убыток (4.1.)</t>
  </si>
  <si>
    <t>Выплата дивидендов (4.1.)</t>
  </si>
  <si>
    <t>доля дивидендов в чистой прибыли</t>
  </si>
  <si>
    <t>Пояснить отсутствие выплат по дивидендам в 2017 году (положительная чистая прибыль) и практическое отсутствие выплат дивидендов в 2018 и 2019 годах (менее 1 % чистой прибыли).</t>
  </si>
  <si>
    <t>Остаток денежных средств на начало периода (4.3.)</t>
  </si>
  <si>
    <t>проверка</t>
  </si>
  <si>
    <t>Сальдо денежного потока от операционной деятельности (4.3.)</t>
  </si>
  <si>
    <t>Сальдо денежного потока от инвестиционной деятельности (4.3.)</t>
  </si>
  <si>
    <t>Сальдо денежного потока от финансовой деятельности (4.3.)</t>
  </si>
  <si>
    <t>погашение кредитов и займов (4.3.)</t>
  </si>
  <si>
    <t>в  том числе на ИПР (4.1.)</t>
  </si>
  <si>
    <t>привлечение кредитов и займов (4.3.)</t>
  </si>
  <si>
    <t>Debt (4.1.)</t>
  </si>
  <si>
    <t>Ebitda (4.1.)</t>
  </si>
  <si>
    <t>Debt/Ebitda</t>
  </si>
  <si>
    <t>Поступления всего (4.1.)</t>
  </si>
  <si>
    <t>Расходы всего (4.1.)</t>
  </si>
  <si>
    <t>Приток (4.3.)</t>
  </si>
  <si>
    <t>Отток (4.3.)</t>
  </si>
  <si>
    <t>Проверка: сальдо с остатком на конец периода</t>
  </si>
  <si>
    <t>Проверка: сальдо с сальдо</t>
  </si>
  <si>
    <t>III. Расчет объемов финансирования ИПР</t>
  </si>
  <si>
    <t>Доступный объем амортизации</t>
  </si>
  <si>
    <t>Доступный объем амортизации (дивиденды 25%)</t>
  </si>
  <si>
    <t>Собственный источник финансирования (FCF)</t>
  </si>
  <si>
    <t>Собственный источник финансирования (дивиденды 25%)</t>
  </si>
  <si>
    <t>разница</t>
  </si>
  <si>
    <t>Собственный источник финансирования с учетом кредитов (FCF_D)</t>
  </si>
  <si>
    <t>Достпуный собственный источник финансирования</t>
  </si>
  <si>
    <t>Достпуный собственный источник финансирования (дивиденды 25%)</t>
  </si>
  <si>
    <t>Возможное дополнительное привлечение (3.0)</t>
  </si>
  <si>
    <t>Дивиденды, выплачиваемые в  2016 г.=</t>
  </si>
  <si>
    <t>Чистая прибыль 2015г.=</t>
  </si>
  <si>
    <t>нд</t>
  </si>
  <si>
    <t>III. Заявленные объемы ИПР</t>
  </si>
  <si>
    <t>Всего объем финансирования ИПР (4.2.)</t>
  </si>
  <si>
    <t>Пояснить снижение объемов финансирования инвестиционной программы в 2016 году на 20%, в 2017 году на 5 % и рост в 2018 году на 11 % относительно утвержденного Минэнерго России объема финансирования.</t>
  </si>
  <si>
    <t>в том числе собственные средства (4.2.)</t>
  </si>
  <si>
    <t>в том числе амортизация (4.2.)</t>
  </si>
  <si>
    <t>в том числе привлеченные средства (4.2.)</t>
  </si>
  <si>
    <t>в том числе кредиты и займы (4.2.)</t>
  </si>
  <si>
    <t>доля собственных</t>
  </si>
  <si>
    <t>доля привлеченных</t>
  </si>
  <si>
    <t>Утвержденный объем финансирования ИПР</t>
  </si>
  <si>
    <t>Пояснить увеличение объема финансирования инвестиционной программы на порядка 30% относительно утвержденного Минэнерго России объема финансирования на 2017 год.</t>
  </si>
  <si>
    <t>Разница</t>
  </si>
  <si>
    <t>Разница амортизация-источник и амортизация обеспеченная денежным потоком</t>
  </si>
  <si>
    <t>Требуются пояснения по источнику финансирования инвестиционной программы за счет амортизации в объемах меньше, чем объемы амортизации обеспеченные денежным потоком за период 2016-2019 год.</t>
  </si>
  <si>
    <t>амортизация-амортизация ИПР</t>
  </si>
  <si>
    <t>Разница между заявленными объемами собственных средств и расчетом собственных средств</t>
  </si>
  <si>
    <t>На основании информации по остаткам денежных средств на начало периода, сальдо денежного потока от операционной деятельности, погашения/привлечения долговой нагрузки, представленной в приложении 4.3, доступный объем финансирования инвестиционной программы на период  2016-2019 годов за счет собственных средств возможен в следующих объемах (с учетом выплаты дивидендов в размере 25 % от чистой прибыли): на 2016 год - порядка 180 млн рублей, на 2017 год - порядка 338 млн рублей, на 2018 год - порядка 313 млн рублей, на 2019 год - порядка 283 млн рублей. Исходя из чего возможно сделать следующий вывод: финансирование инвестиционной программы в заявленном объеме на период 2017-2019 год обеспечено собственными источниками финансирования без необходимости привлечения кредитов и займов; на 2016 год возможно профинансировать инвестиционную программу за счет собственных средств в размере не более 180 млн руб, в том числе за счет амортизационных отчислений, обеспеченных денежным потоком. Привлечение заменых средств для финансирования инвестиционной программы на 2016 год возможен исходя из соотношения долговой нагрузки и показателей финансовых ковенант, однако требуется обоснование по данному привлечению с точки зрения мероприятий инвестиционной программы.</t>
  </si>
  <si>
    <t>Разница между заявленными объемами финансирования и расчетом собственных средств</t>
  </si>
  <si>
    <t>IV. Динамика показателей</t>
  </si>
  <si>
    <t>Выручка (4.1.)</t>
  </si>
  <si>
    <t>Необходима расшифровка динамики изменения затрат на покупную э/э в 2017 году (рост на 9 % ).</t>
  </si>
  <si>
    <t>Себестоимость (4.1.)</t>
  </si>
  <si>
    <t>Материальные расходы (4.1.)</t>
  </si>
  <si>
    <t>Покупная э/э (4.1.)</t>
  </si>
  <si>
    <t>ФОТ (4.1.)</t>
  </si>
  <si>
    <t>Доля сальдо дебиторской задолженности в объеме выручки</t>
  </si>
  <si>
    <t>На основании изложенного Минэнерго России считает возможным согласование финансирования инвестиционной программы в заявленных объемах по результатам предоставления дополнительной информации и устранения замечаний.</t>
  </si>
  <si>
    <t>1.1.1.</t>
  </si>
  <si>
    <t>1.1.2.</t>
  </si>
  <si>
    <t>1.1.3.</t>
  </si>
  <si>
    <t>1.1.4.</t>
  </si>
  <si>
    <t>1.2.1.</t>
  </si>
  <si>
    <t>1.2.2.</t>
  </si>
  <si>
    <t>1.2.3.</t>
  </si>
  <si>
    <t>1.4.</t>
  </si>
  <si>
    <t>1.5.</t>
  </si>
  <si>
    <t>2.2.</t>
  </si>
  <si>
    <t>2.3.</t>
  </si>
  <si>
    <t>2.4.</t>
  </si>
  <si>
    <t>2.5.</t>
  </si>
  <si>
    <t>2.6.</t>
  </si>
  <si>
    <t>2.7.</t>
  </si>
  <si>
    <r>
      <rPr>
        <b/>
        <sz val="12"/>
        <rFont val="Times New Roman"/>
        <family val="1"/>
        <charset val="204"/>
      </rPr>
      <t>№№</t>
    </r>
  </si>
  <si>
    <r>
      <rPr>
        <b/>
        <sz val="12"/>
        <rFont val="Times New Roman"/>
        <family val="1"/>
        <charset val="204"/>
      </rPr>
      <t>Источник финансирования</t>
    </r>
  </si>
  <si>
    <r>
      <rPr>
        <b/>
        <sz val="12"/>
        <rFont val="Times New Roman"/>
        <family val="1"/>
        <charset val="204"/>
      </rPr>
      <t>План 2016</t>
    </r>
  </si>
  <si>
    <r>
      <rPr>
        <b/>
        <sz val="12"/>
        <rFont val="Times New Roman"/>
        <family val="1"/>
        <charset val="204"/>
      </rPr>
      <t>План 2017</t>
    </r>
  </si>
  <si>
    <r>
      <rPr>
        <b/>
        <sz val="12"/>
        <rFont val="Times New Roman"/>
        <family val="1"/>
        <charset val="204"/>
      </rPr>
      <t>План 2018</t>
    </r>
  </si>
  <si>
    <r>
      <rPr>
        <b/>
        <sz val="12"/>
        <rFont val="Times New Roman"/>
        <family val="1"/>
        <charset val="204"/>
      </rPr>
      <t>План 2019</t>
    </r>
  </si>
  <si>
    <t>Итого (за период реализации инвестиционной программы)</t>
  </si>
  <si>
    <r>
      <rPr>
        <b/>
        <sz val="12"/>
        <rFont val="Times New Roman"/>
        <family val="1"/>
        <charset val="204"/>
      </rPr>
      <t>I.</t>
    </r>
  </si>
  <si>
    <r>
      <rPr>
        <b/>
        <sz val="12"/>
        <rFont val="Times New Roman"/>
        <family val="1"/>
        <charset val="204"/>
      </rPr>
      <t>ВСЕГО источников финансирования</t>
    </r>
  </si>
  <si>
    <t>Собственные средства всего, в т.ч.:</t>
  </si>
  <si>
    <t>Прибыль, направляемая на инвестиции, в т.ч.:</t>
  </si>
  <si>
    <t>от технологического присоединения</t>
  </si>
  <si>
    <t>прочая прибыль</t>
  </si>
  <si>
    <t>чистая прибыль предыдущего периода</t>
  </si>
  <si>
    <t>недоиспользованный остаток чистой прибыли прошлых лет</t>
  </si>
  <si>
    <t>Амортизация всего, в т.ч.:</t>
  </si>
  <si>
    <t>амортизация по виду деятельности "производство и реализация электроэнергии" (без учета БилАЭС), в т.ч.:</t>
  </si>
  <si>
    <t>по действующим АЭС*</t>
  </si>
  <si>
    <t>по новым э/б АЭС*</t>
  </si>
  <si>
    <t>прочая амортизация (в том числе по виду д-ти теплоэнергия, с учетом БилАЭС)</t>
  </si>
  <si>
    <t>1.2.4.</t>
  </si>
  <si>
    <t>Прочие собственные средства всего, в т.ч.:</t>
  </si>
  <si>
    <t>резерв развития, в т.ч.:</t>
  </si>
  <si>
    <t>резерв развития текущего года</t>
  </si>
  <si>
    <t>недоиспользованный резерв развития предыдущих лет</t>
  </si>
  <si>
    <t>1.4.3.</t>
  </si>
  <si>
    <t>финансирование в рамках текущей деятельности</t>
  </si>
  <si>
    <r>
      <rPr>
        <b/>
        <sz val="12"/>
        <rFont val="Times New Roman"/>
        <family val="1"/>
        <charset val="204"/>
      </rPr>
      <t>2.</t>
    </r>
  </si>
  <si>
    <r>
      <rPr>
        <b/>
        <sz val="12"/>
        <rFont val="Times New Roman"/>
        <family val="1"/>
        <charset val="204"/>
      </rPr>
      <t>Привлеченные средства всего, в т.ч.:</t>
    </r>
  </si>
  <si>
    <r>
      <rPr>
        <b/>
        <sz val="12"/>
        <rFont val="Times New Roman"/>
        <family val="1"/>
        <charset val="204"/>
      </rPr>
      <t>II.</t>
    </r>
  </si>
  <si>
    <r>
      <rPr>
        <b/>
        <sz val="12"/>
        <rFont val="Times New Roman"/>
        <family val="1"/>
        <charset val="204"/>
      </rPr>
      <t>ВСЕГО потребность в финансировании</t>
    </r>
  </si>
  <si>
    <r>
      <rPr>
        <b/>
        <sz val="12"/>
        <rFont val="Times New Roman"/>
        <family val="1"/>
        <charset val="204"/>
      </rPr>
      <t>III.</t>
    </r>
  </si>
  <si>
    <r>
      <rPr>
        <b/>
        <sz val="12"/>
        <rFont val="Times New Roman"/>
        <family val="1"/>
        <charset val="204"/>
      </rPr>
      <t>ВСЕГО дефицит</t>
    </r>
  </si>
  <si>
    <t>Итого за период реализации инвестиционной программы</t>
  </si>
  <si>
    <t>на технологические цели, включая энергию на компенсацию потерь при ее передаче</t>
  </si>
  <si>
    <t>прочие услуги производственного характера</t>
  </si>
  <si>
    <t>работы и услуги непроизводственного характера</t>
  </si>
  <si>
    <t>арендная плата, лизинговые платежи</t>
  </si>
  <si>
    <t>иные прочие расходы</t>
  </si>
  <si>
    <t>4.1.3.1</t>
  </si>
  <si>
    <t>4.2.1</t>
  </si>
  <si>
    <t>4.2.2</t>
  </si>
  <si>
    <t>4.2.3</t>
  </si>
  <si>
    <t>4.2.3.1</t>
  </si>
  <si>
    <t>4.2.4</t>
  </si>
  <si>
    <t>IX</t>
  </si>
  <si>
    <t>9.1</t>
  </si>
  <si>
    <t>9.2</t>
  </si>
  <si>
    <t>X</t>
  </si>
  <si>
    <t>10.1</t>
  </si>
  <si>
    <t>10.2</t>
  </si>
  <si>
    <t>XI</t>
  </si>
  <si>
    <t>11.1</t>
  </si>
  <si>
    <t>11.2</t>
  </si>
  <si>
    <t>11.2.1</t>
  </si>
  <si>
    <t>11.2.2</t>
  </si>
  <si>
    <t>11.3</t>
  </si>
  <si>
    <t>XII</t>
  </si>
  <si>
    <t>12.1</t>
  </si>
  <si>
    <t>12.2</t>
  </si>
  <si>
    <t>12.3</t>
  </si>
  <si>
    <t>прочие выплаты, связанные с инвестициями в основной капитал</t>
  </si>
  <si>
    <t>XIII</t>
  </si>
  <si>
    <t>13.1</t>
  </si>
  <si>
    <t>13.2</t>
  </si>
  <si>
    <t>13.3</t>
  </si>
  <si>
    <t>XIV</t>
  </si>
  <si>
    <t>14.1</t>
  </si>
  <si>
    <t>14.2</t>
  </si>
  <si>
    <t>14.3</t>
  </si>
  <si>
    <t>14.4</t>
  </si>
  <si>
    <t>XV</t>
  </si>
  <si>
    <t>15.1</t>
  </si>
  <si>
    <t>15.2</t>
  </si>
  <si>
    <t>XVI</t>
  </si>
  <si>
    <t>XVII</t>
  </si>
  <si>
    <t>XVIII</t>
  </si>
  <si>
    <t>XIX</t>
  </si>
  <si>
    <t>XX</t>
  </si>
  <si>
    <t>XXI</t>
  </si>
  <si>
    <t>XXII</t>
  </si>
  <si>
    <t>поставщикам топлива на технологические цели</t>
  </si>
  <si>
    <t>XXIII</t>
  </si>
  <si>
    <t>23.1</t>
  </si>
  <si>
    <t>23.2</t>
  </si>
  <si>
    <t>23.3</t>
  </si>
  <si>
    <t>XXIV</t>
  </si>
  <si>
    <t>24.1</t>
  </si>
  <si>
    <t>24.2</t>
  </si>
  <si>
    <t>24.3</t>
  </si>
  <si>
    <t>24.4</t>
  </si>
  <si>
    <t>Объем продукции отпущенной с шин (коллекторов)</t>
  </si>
  <si>
    <t>24.5</t>
  </si>
  <si>
    <t>тепловой энергии</t>
  </si>
  <si>
    <t>электрической энергии</t>
  </si>
  <si>
    <t>электрической мощности</t>
  </si>
  <si>
    <t>XXV</t>
  </si>
  <si>
    <t>В отношении сбытовой деятельности</t>
  </si>
  <si>
    <t>25.1</t>
  </si>
  <si>
    <t>XXVI</t>
  </si>
  <si>
    <t>В отношении деятельности по оперативно-диспетчерскому управлению</t>
  </si>
  <si>
    <t>26.1</t>
  </si>
  <si>
    <t>26.2</t>
  </si>
  <si>
    <t>XXVII</t>
  </si>
  <si>
    <t>x</t>
  </si>
  <si>
    <t>1.1.1.1</t>
  </si>
  <si>
    <t>1.1.1.2</t>
  </si>
  <si>
    <t>1.1.1.3</t>
  </si>
  <si>
    <t>1.1.1.4</t>
  </si>
  <si>
    <t>1.1.1.5</t>
  </si>
  <si>
    <t>1.1.1.6</t>
  </si>
  <si>
    <t>1.2.1.1</t>
  </si>
  <si>
    <t>1.2.1.2</t>
  </si>
  <si>
    <t>1.2.1.3</t>
  </si>
  <si>
    <t>1.2.1.4</t>
  </si>
  <si>
    <t>1.2.1.5</t>
  </si>
  <si>
    <t>1.2.1.6</t>
  </si>
  <si>
    <t>План (Утвержденный план)</t>
  </si>
  <si>
    <t>Ед. изм.</t>
  </si>
  <si>
    <t>Предложение по корректировке  утвержденного плана</t>
  </si>
  <si>
    <t>покупная тепловая энергия (мощность)</t>
  </si>
  <si>
    <t>14.2.1</t>
  </si>
  <si>
    <t>14.2.2</t>
  </si>
  <si>
    <t>В отношении деятельности по производству электрической, тепловой энергии (мощности)</t>
  </si>
  <si>
    <t>Установленная электрическая мощность</t>
  </si>
  <si>
    <t>Установленная тепловая мощность</t>
  </si>
  <si>
    <t>Гкал/час</t>
  </si>
  <si>
    <t>Располагаемая электрическая мощность</t>
  </si>
  <si>
    <t>Объем выработанной электрической энергии</t>
  </si>
  <si>
    <t>Присоединенная тепловая мощность</t>
  </si>
  <si>
    <t>В отношении деятельности по передаче электрической энергии</t>
  </si>
  <si>
    <t>1.1.1.7</t>
  </si>
  <si>
    <t>1.2.1.7</t>
  </si>
  <si>
    <t>1.4.2</t>
  </si>
  <si>
    <t>остаток собственных средств на начало года</t>
  </si>
  <si>
    <t>средства федерального бюджета</t>
  </si>
  <si>
    <t>1.2.3.1</t>
  </si>
  <si>
    <t>1.2.3.2</t>
  </si>
  <si>
    <t>1.2.3.3</t>
  </si>
  <si>
    <t>1.2.3.4</t>
  </si>
  <si>
    <t>1.2.3.5</t>
  </si>
  <si>
    <t>1.2.3.6</t>
  </si>
  <si>
    <t>1.2.3.7</t>
  </si>
  <si>
    <t>Полезный отпуск электрической энергии потребителям</t>
  </si>
  <si>
    <t>Отпуск тепловой энергии потребителям</t>
  </si>
  <si>
    <t xml:space="preserve"> в части управления технологическими режимами </t>
  </si>
  <si>
    <t>в части обеспечения надежности</t>
  </si>
  <si>
    <t>средняя мощность поставки электрической энергии по группам точек поставки импорта на оптовом рынке</t>
  </si>
  <si>
    <t>суммарный объем потребления (покупки) электрической энергии по всем группам точек поставки, зарегистрированным на оптовом рынке</t>
  </si>
  <si>
    <t>суммарный объем поставки электрической энергии на экспорт из России</t>
  </si>
  <si>
    <t>26.3</t>
  </si>
  <si>
    <t>9.3</t>
  </si>
  <si>
    <t>9.4</t>
  </si>
  <si>
    <t>на оптовом рынке электрической энергии и мощности</t>
  </si>
  <si>
    <t>Оплата труда</t>
  </si>
  <si>
    <t>Поступления от займов организаций</t>
  </si>
  <si>
    <t>Поступления за счет средств инвесторов</t>
  </si>
  <si>
    <t>14.2.3</t>
  </si>
  <si>
    <t xml:space="preserve">в части управления технологическими режимами </t>
  </si>
  <si>
    <t>для последующей перепродажи</t>
  </si>
  <si>
    <t>покупная электрическая энергия (мощность) всего, в том числе:</t>
  </si>
  <si>
    <t>по сомнительным долгам</t>
  </si>
  <si>
    <t xml:space="preserve"> по сомнительным долгам</t>
  </si>
  <si>
    <t>10.3</t>
  </si>
  <si>
    <t>11.4</t>
  </si>
  <si>
    <t>11.5</t>
  </si>
  <si>
    <t>11.6</t>
  </si>
  <si>
    <t>11.7</t>
  </si>
  <si>
    <t>12.2.1</t>
  </si>
  <si>
    <t>12.2.1.1</t>
  </si>
  <si>
    <t>12.2.1.2</t>
  </si>
  <si>
    <t>13.1.1</t>
  </si>
  <si>
    <t>13.1.2</t>
  </si>
  <si>
    <t>13.1.3</t>
  </si>
  <si>
    <t>13.1.4</t>
  </si>
  <si>
    <t>14.4.1</t>
  </si>
  <si>
    <t>14.4.2</t>
  </si>
  <si>
    <t>14.5</t>
  </si>
  <si>
    <t>14.6</t>
  </si>
  <si>
    <t>14.7</t>
  </si>
  <si>
    <t>облигационные займы</t>
  </si>
  <si>
    <t>17.1</t>
  </si>
  <si>
    <t>17.2</t>
  </si>
  <si>
    <t>23.1.1</t>
  </si>
  <si>
    <t>23.1.1.а</t>
  </si>
  <si>
    <t>23.1.2</t>
  </si>
  <si>
    <t>23.1.2.а</t>
  </si>
  <si>
    <t>23.2.1</t>
  </si>
  <si>
    <t>23.2.1.а</t>
  </si>
  <si>
    <t>23.2.2</t>
  </si>
  <si>
    <t>23.2.3</t>
  </si>
  <si>
    <t>23.2.2.1</t>
  </si>
  <si>
    <t>23.2.2.1.а</t>
  </si>
  <si>
    <t>23.2.2.2</t>
  </si>
  <si>
    <t>23.2.2.2.а</t>
  </si>
  <si>
    <t>23.2.3.а</t>
  </si>
  <si>
    <t>23.2.4</t>
  </si>
  <si>
    <t>23.2.5</t>
  </si>
  <si>
    <t>23.2.6</t>
  </si>
  <si>
    <t>23.2.7</t>
  </si>
  <si>
    <t>23.2.8</t>
  </si>
  <si>
    <t>23.2.4.а</t>
  </si>
  <si>
    <t>23.2.5.а</t>
  </si>
  <si>
    <t>23.2.6.а</t>
  </si>
  <si>
    <t>23.2.7.а</t>
  </si>
  <si>
    <t>23.2.8.а</t>
  </si>
  <si>
    <t>23.3.1</t>
  </si>
  <si>
    <t>23.3.2</t>
  </si>
  <si>
    <t>23.3.3</t>
  </si>
  <si>
    <t>23.3.4</t>
  </si>
  <si>
    <t>23.3.5</t>
  </si>
  <si>
    <t>23.3.6</t>
  </si>
  <si>
    <t>23.3.7</t>
  </si>
  <si>
    <t>на розничных рынках</t>
  </si>
  <si>
    <t>по оплате услуг территориальных сетевых организаций</t>
  </si>
  <si>
    <t>перед персоналом по оплате труда</t>
  </si>
  <si>
    <t>перед бюджетами и внебюджетными фондами</t>
  </si>
  <si>
    <t>по договорам технологического присоединения</t>
  </si>
  <si>
    <t>24.6</t>
  </si>
  <si>
    <t>24.6.1</t>
  </si>
  <si>
    <t>24.6.2</t>
  </si>
  <si>
    <t>24.7</t>
  </si>
  <si>
    <t>24.7.1</t>
  </si>
  <si>
    <t>24.7.2</t>
  </si>
  <si>
    <t>24.7.3</t>
  </si>
  <si>
    <t>24.8</t>
  </si>
  <si>
    <t>24.8.1</t>
  </si>
  <si>
    <t>24.8.2</t>
  </si>
  <si>
    <t>24.9</t>
  </si>
  <si>
    <t>24.9.1</t>
  </si>
  <si>
    <t>24.9.2</t>
  </si>
  <si>
    <t>24.9.3</t>
  </si>
  <si>
    <t>25.1.1</t>
  </si>
  <si>
    <t>26.4</t>
  </si>
  <si>
    <t>27.1</t>
  </si>
  <si>
    <t>27.1.1</t>
  </si>
  <si>
    <t>27.1.2</t>
  </si>
  <si>
    <t>27.1.3</t>
  </si>
  <si>
    <t>27.2</t>
  </si>
  <si>
    <t>27.2.1</t>
  </si>
  <si>
    <t>27.2.2</t>
  </si>
  <si>
    <t>27.3</t>
  </si>
  <si>
    <t>27.3.1</t>
  </si>
  <si>
    <t>27.3.2</t>
  </si>
  <si>
    <t>XXVIII</t>
  </si>
  <si>
    <t>от технологического присоединения потребителей</t>
  </si>
  <si>
    <t>в том числе средства федерального бюджета, недоиспользованные в прошлых периодах</t>
  </si>
  <si>
    <t>Факт
(Предложение по корректировке  утвержденного плана)</t>
  </si>
  <si>
    <t>услуги по передаче электрической энергии по единой (национальной) общероссийской электрической сети</t>
  </si>
  <si>
    <t xml:space="preserve">по обязательствам перед поставщиками и подрядчиками по исполнению инвестиционной программы </t>
  </si>
  <si>
    <t>услуги по передаче электрической энергии по сетям территориальной сетевой организации</t>
  </si>
  <si>
    <t>Собственная необходимая валовая выручка субъекта оперативно-диспетчерского управления, всего в том числе</t>
  </si>
  <si>
    <t>Объем потребления в Единой энергетической системе России, в том числе</t>
  </si>
  <si>
    <t>Установленная мощность в Единой энергетической системе России, в том числе</t>
  </si>
  <si>
    <t>средства консолидированного бюджета субъекта Российской Федерации</t>
  </si>
  <si>
    <t>2.5.1.1</t>
  </si>
  <si>
    <t>в том числе средства консолидированного бюджета субъекта Российской Федерации, недоиспользованные в прошлых периодах</t>
  </si>
  <si>
    <t>1.7</t>
  </si>
  <si>
    <t>1.8</t>
  </si>
  <si>
    <t>1.9</t>
  </si>
  <si>
    <t>производство и поставка электрической энергии и мощности</t>
  </si>
  <si>
    <t>оказание услуг по передаче электрической энергии</t>
  </si>
  <si>
    <t>оказание услуг по технологическому присоединению</t>
  </si>
  <si>
    <t>реализация электрической энергии и мощности</t>
  </si>
  <si>
    <t>млн рублей</t>
  </si>
  <si>
    <t>3.3</t>
  </si>
  <si>
    <t>3.4</t>
  </si>
  <si>
    <t>3.5</t>
  </si>
  <si>
    <t>3.6</t>
  </si>
  <si>
    <t>3.7</t>
  </si>
  <si>
    <t>3.8</t>
  </si>
  <si>
    <t>3.9</t>
  </si>
  <si>
    <t>5.3</t>
  </si>
  <si>
    <t>5.4</t>
  </si>
  <si>
    <t>5.5</t>
  </si>
  <si>
    <t>5.6</t>
  </si>
  <si>
    <t>5.7</t>
  </si>
  <si>
    <t>5.8</t>
  </si>
  <si>
    <t>5.9</t>
  </si>
  <si>
    <t>7.3</t>
  </si>
  <si>
    <t>7.4</t>
  </si>
  <si>
    <t>7.5</t>
  </si>
  <si>
    <t>7.6</t>
  </si>
  <si>
    <t>7.7</t>
  </si>
  <si>
    <t>7.8</t>
  </si>
  <si>
    <t>7.9</t>
  </si>
  <si>
    <t>10.4</t>
  </si>
  <si>
    <t>10.5</t>
  </si>
  <si>
    <t>10.6</t>
  </si>
  <si>
    <t>10.7</t>
  </si>
  <si>
    <t>10.8</t>
  </si>
  <si>
    <t>10.9</t>
  </si>
  <si>
    <t>10.10</t>
  </si>
  <si>
    <t>23.1.3</t>
  </si>
  <si>
    <t>23.1.3.а</t>
  </si>
  <si>
    <t>23.1.4</t>
  </si>
  <si>
    <t>23.1.4.а</t>
  </si>
  <si>
    <t>23.1.5</t>
  </si>
  <si>
    <t>23.1.5.а</t>
  </si>
  <si>
    <t>23.1.6.а</t>
  </si>
  <si>
    <t>23.1.7.а</t>
  </si>
  <si>
    <t>23.1.8</t>
  </si>
  <si>
    <t>23.1.8.а</t>
  </si>
  <si>
    <t>23.1.9</t>
  </si>
  <si>
    <t>23.1.9.а</t>
  </si>
  <si>
    <t>недоиспользованная амортизация прошлых лет всего, в том числе:</t>
  </si>
  <si>
    <t>11.8</t>
  </si>
  <si>
    <t>13.1.5</t>
  </si>
  <si>
    <t>13.1.6</t>
  </si>
  <si>
    <t>2.5.2</t>
  </si>
  <si>
    <t>2.5.2.1</t>
  </si>
  <si>
    <t>прочая деятельность</t>
  </si>
  <si>
    <t>налог на имущество организации</t>
  </si>
  <si>
    <t>11.2.3</t>
  </si>
  <si>
    <t>на компенсацию потерь</t>
  </si>
  <si>
    <t>11.9</t>
  </si>
  <si>
    <t>11.8.1</t>
  </si>
  <si>
    <t>налог на прибыль</t>
  </si>
  <si>
    <t>11.10</t>
  </si>
  <si>
    <t>11.11</t>
  </si>
  <si>
    <t>11.12</t>
  </si>
  <si>
    <t>Арендная плата и лизинговые платежи</t>
  </si>
  <si>
    <t>6.2</t>
  </si>
  <si>
    <t>6.3</t>
  </si>
  <si>
    <t>6.4</t>
  </si>
  <si>
    <t>6.5</t>
  </si>
  <si>
    <t>6.6</t>
  </si>
  <si>
    <t>6.7</t>
  </si>
  <si>
    <t>6.8</t>
  </si>
  <si>
    <t>6.9</t>
  </si>
  <si>
    <t>Оказание услуг по передаче электрической энергии;</t>
  </si>
  <si>
    <t>Оказание услуг по технологическому присоединению;</t>
  </si>
  <si>
    <t>Реализация электрической энергии и мощности;</t>
  </si>
  <si>
    <t>Оказание услуг по оперативно-диспетчерскому управлению в электроэнергетике всего, в том числе:</t>
  </si>
  <si>
    <t>в части управления технологическими режимами</t>
  </si>
  <si>
    <t>Прочая деятельность;</t>
  </si>
  <si>
    <t>Расходы на оплату труда с учетом страховых взносов</t>
  </si>
  <si>
    <t>На инвестиции</t>
  </si>
  <si>
    <t>Остаток на развитие</t>
  </si>
  <si>
    <t>Страховые взносы</t>
  </si>
  <si>
    <t>11.13</t>
  </si>
  <si>
    <t>Сальдо денежных средств по прочей финансовой деятельности</t>
  </si>
  <si>
    <t>18.1</t>
  </si>
  <si>
    <t>18.2</t>
  </si>
  <si>
    <t>кредитов</t>
  </si>
  <si>
    <t>3.1.</t>
  </si>
  <si>
    <t>3.1.1</t>
  </si>
  <si>
    <t>3.1.2</t>
  </si>
  <si>
    <t>3.1.3</t>
  </si>
  <si>
    <t>3.2.1</t>
  </si>
  <si>
    <t>3.2.2</t>
  </si>
  <si>
    <t>3.2.3</t>
  </si>
  <si>
    <t>II.I</t>
  </si>
  <si>
    <t>2.1.1</t>
  </si>
  <si>
    <t>2.1.2</t>
  </si>
  <si>
    <t>2.1.2.1</t>
  </si>
  <si>
    <t>2.1.2.1.1</t>
  </si>
  <si>
    <t>2.1.2.1.2</t>
  </si>
  <si>
    <t>2.1.2.2</t>
  </si>
  <si>
    <t>2.1.3</t>
  </si>
  <si>
    <t>2.1.4</t>
  </si>
  <si>
    <t>II.II</t>
  </si>
  <si>
    <t>2.2.1</t>
  </si>
  <si>
    <t>2.2.2</t>
  </si>
  <si>
    <t>2.2.3</t>
  </si>
  <si>
    <t>2.2.4</t>
  </si>
  <si>
    <t>2.2.5</t>
  </si>
  <si>
    <t>II.III</t>
  </si>
  <si>
    <t>II.IV</t>
  </si>
  <si>
    <t>II.V</t>
  </si>
  <si>
    <t>II.VI</t>
  </si>
  <si>
    <t>2.6.1</t>
  </si>
  <si>
    <t>2.6.2</t>
  </si>
  <si>
    <t>2.6.3</t>
  </si>
  <si>
    <t>II.VII</t>
  </si>
  <si>
    <t>2.7.1</t>
  </si>
  <si>
    <t>2.7.2</t>
  </si>
  <si>
    <t>2.7.3</t>
  </si>
  <si>
    <t>Сальдо денежных средств по привлечению и погашению кредитов и займов</t>
  </si>
  <si>
    <t>Иные сведения:</t>
  </si>
  <si>
    <t>Оплата поставщикам топлива</t>
  </si>
  <si>
    <t>на розничных рынках электрической энергии</t>
  </si>
  <si>
    <t>техническое перевооружение и реконструкция</t>
  </si>
  <si>
    <t>новое строительство и расширение</t>
  </si>
  <si>
    <t>проектно-изыскательные работы для объектов нового строительства будущих лет</t>
  </si>
  <si>
    <t>приобретение объектов основных средств, земельных участков</t>
  </si>
  <si>
    <t>проведение научно-исследовательских и опытно-конструкторских разработок</t>
  </si>
  <si>
    <t>25.2</t>
  </si>
  <si>
    <t>25.3</t>
  </si>
  <si>
    <t>25.3.1</t>
  </si>
  <si>
    <t>25.4</t>
  </si>
  <si>
    <t>25.5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</si>
  <si>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оптовом рынке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</si>
  <si>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розничном рынке</t>
  </si>
  <si>
    <t>Среднесписочная численность работников</t>
  </si>
  <si>
    <t>амортизации, учтенной в ценах (тарифах) на услуги по передаче электрической энергии;</t>
  </si>
  <si>
    <t>производства и поставки электрической энергии и мощности</t>
  </si>
  <si>
    <t>оказания услуг по передаче электрической энергии</t>
  </si>
  <si>
    <t>реализации электрической энергии и мощности</t>
  </si>
  <si>
    <t>производство и поставка электрической энергии (мощности) на розничных рынках электрической энергии</t>
  </si>
  <si>
    <t>5.1.1</t>
  </si>
  <si>
    <t>5.1.2</t>
  </si>
  <si>
    <t>10.1.1</t>
  </si>
  <si>
    <t>10.1.2</t>
  </si>
  <si>
    <t>10.9.1</t>
  </si>
  <si>
    <t>10.9.2</t>
  </si>
  <si>
    <t>23.1.1.1</t>
  </si>
  <si>
    <t>23.1.1.1.а</t>
  </si>
  <si>
    <t>23.1.1.2</t>
  </si>
  <si>
    <t>23.1.1.2.а</t>
  </si>
  <si>
    <t>23.1.7</t>
  </si>
  <si>
    <t>Оплата сырья, материалов, запасных частей, инструментов</t>
  </si>
  <si>
    <t>Оплата прочих услуг производственного характера</t>
  </si>
  <si>
    <t>производство и поставка электрической энергии на оптовом рынке электрической энергии и мощности</t>
  </si>
  <si>
    <t>производство и поставка электрической мощности на оптовом рынке электрической энергии и мощности</t>
  </si>
  <si>
    <t>7.1.1</t>
  </si>
  <si>
    <t>7.1.2</t>
  </si>
  <si>
    <t>Оплата услуг по передаче электрической энергии по единой (национальной) общероссийской электрической сети</t>
  </si>
  <si>
    <t>по оплате услуг на передачу электрической энергии по единой (национальной) общероссийской электрической сети</t>
  </si>
  <si>
    <t>25.1.1.2</t>
  </si>
  <si>
    <t>25.1.1.1</t>
  </si>
  <si>
    <t>25.3.1.1</t>
  </si>
  <si>
    <t>25.3.1.2</t>
  </si>
  <si>
    <t>Объем покупной продукции для последующей продажи</t>
  </si>
  <si>
    <t>1.1.1.8</t>
  </si>
  <si>
    <t>средства от эмиссии акций</t>
  </si>
  <si>
    <t>цен (тарифов) на услуги по передаче электрической энергии;</t>
  </si>
  <si>
    <t>23.2.9</t>
  </si>
  <si>
    <t>прочая кредиторская задолженность</t>
  </si>
  <si>
    <t>23.3.1.1</t>
  </si>
  <si>
    <t>23.3.1.2</t>
  </si>
  <si>
    <t>1.1.1.1.1</t>
  </si>
  <si>
    <t>1.1.1.1.2</t>
  </si>
  <si>
    <t>1.2.1.1.1</t>
  </si>
  <si>
    <t>1.2.1.1.2</t>
  </si>
  <si>
    <t>1.2.3.1.1</t>
  </si>
  <si>
    <t>1.2.3.1.2.</t>
  </si>
  <si>
    <t>за счет средств федерального бюджета</t>
  </si>
  <si>
    <t>за счет средств консолидированного бюджета субъекта Российской Федерации</t>
  </si>
  <si>
    <t>9.2.1</t>
  </si>
  <si>
    <t>9.3.1</t>
  </si>
  <si>
    <t>13.4</t>
  </si>
  <si>
    <t>13.4.1</t>
  </si>
  <si>
    <t>проценты по долговым обязательствам, включаемым в стоимость инвестиционного актива</t>
  </si>
  <si>
    <t>расходы на топливо на технологические цели</t>
  </si>
  <si>
    <t>сырье, материалы, запасные части, инструменты</t>
  </si>
  <si>
    <t>прочие материальные расходы</t>
  </si>
  <si>
    <t>доходы от участия в других организациях</t>
  </si>
  <si>
    <t>проценты к получению</t>
  </si>
  <si>
    <t>прочие внереализационные доходы</t>
  </si>
  <si>
    <t>расходы, связанные с персоналом</t>
  </si>
  <si>
    <t>проценты к уплате</t>
  </si>
  <si>
    <t>прочие внереализационные расходы</t>
  </si>
  <si>
    <t>Оказание услуг по передаче электрической энергии</t>
  </si>
  <si>
    <t>Оказание услуг по технологическому присоединению</t>
  </si>
  <si>
    <t>Реализация электрической энергии и мощности</t>
  </si>
  <si>
    <t>Прочая деятельность</t>
  </si>
  <si>
    <t>возврат инвестированного капитала, направляемый на инвестиции</t>
  </si>
  <si>
    <t>доход на инвестированный капитал, направляемый на инвестиции</t>
  </si>
  <si>
    <t>заемные средства, направляемые на инвестиции</t>
  </si>
  <si>
    <t>краткосрочные кредиты и займы на начало периода</t>
  </si>
  <si>
    <t>краткосрочные кредиты и займы на конец периода</t>
  </si>
  <si>
    <t>от производства и поставки электрической энергии и мощности</t>
  </si>
  <si>
    <t>от производства и поставки электрической энергии на оптовом рынке электрической энергии и мощности</t>
  </si>
  <si>
    <t>от производства и поставки электрической мощности на оптовом рынке электрической энергии и мощности</t>
  </si>
  <si>
    <t>от производства и поставки электрической энергии (мощности) на розничных рынках электрической энергии</t>
  </si>
  <si>
    <t>от оказания услуг по передаче электрической энергии</t>
  </si>
  <si>
    <t>от реализации электрической энергии и мощности</t>
  </si>
  <si>
    <t>территориальные сетевые организации</t>
  </si>
  <si>
    <t>потребители, не являющиеся территориальными сетевыми организациями</t>
  </si>
  <si>
    <t>у.е.</t>
  </si>
  <si>
    <t>Количество условных единиц обслуживаемого электросетевого оборудования</t>
  </si>
  <si>
    <t xml:space="preserve">Необходимая валовая выручка сбытовой организации без учета покупной электрической энергии (мощности) для последующей перепродажи и оплаты услуг по передаче электрической энергии </t>
  </si>
  <si>
    <t>от технологического присоединения объектов по производству электрической и тепловой энергии</t>
  </si>
  <si>
    <t>полученная от реализации продукции и оказанных услуг по регулируемым ценам (тарифам):</t>
  </si>
  <si>
    <t>1.1.1.1.3</t>
  </si>
  <si>
    <t>1.1.1.5.1</t>
  </si>
  <si>
    <t>1.1.1.5.1.а</t>
  </si>
  <si>
    <t>1.1.1.5.2</t>
  </si>
  <si>
    <t>1.1.1.5.2.а</t>
  </si>
  <si>
    <t>1.1.1.8.1</t>
  </si>
  <si>
    <t>1.1.1.8.2</t>
  </si>
  <si>
    <t>1.1.2.1</t>
  </si>
  <si>
    <t>1.1.2.2</t>
  </si>
  <si>
    <t>1.1.2.3</t>
  </si>
  <si>
    <t>1.2.1.1.3</t>
  </si>
  <si>
    <t>1.2.1.7.1</t>
  </si>
  <si>
    <t>1.2.1.7.2</t>
  </si>
  <si>
    <t>1.2.3.7.1</t>
  </si>
  <si>
    <t>1.2.3.7.2</t>
  </si>
  <si>
    <t>1.8.1</t>
  </si>
  <si>
    <t>1.8.2</t>
  </si>
  <si>
    <t>2.8.1</t>
  </si>
  <si>
    <t>2.8.2</t>
  </si>
  <si>
    <t>3.8.1</t>
  </si>
  <si>
    <t>3.8.2</t>
  </si>
  <si>
    <t>5.1.3</t>
  </si>
  <si>
    <t>5.8.1</t>
  </si>
  <si>
    <t>5.8.2</t>
  </si>
  <si>
    <t>6.8.1</t>
  </si>
  <si>
    <t>6.8.2</t>
  </si>
  <si>
    <t>7.1.3</t>
  </si>
  <si>
    <t>7.8.1</t>
  </si>
  <si>
    <t>7.8.2</t>
  </si>
  <si>
    <t>10.1.3</t>
  </si>
  <si>
    <t>10.8.1</t>
  </si>
  <si>
    <t>10.8.2</t>
  </si>
  <si>
    <t>23.1.1.3</t>
  </si>
  <si>
    <t>23.1.1.3.а</t>
  </si>
  <si>
    <t>23.1.8.1</t>
  </si>
  <si>
    <t>23.1.8.2</t>
  </si>
  <si>
    <t>23.1.8.1.а</t>
  </si>
  <si>
    <t>23.1.8.2.а</t>
  </si>
  <si>
    <t>23.3.1.3</t>
  </si>
  <si>
    <t>Объем технологического расхода (потерь) при передаче электрической энергии</t>
  </si>
  <si>
    <t>Необходимая валовая выручка сбытовой организации без учета затрат на покупку тепловой энергии и оплаты услуг по ее передаче</t>
  </si>
  <si>
    <t>прибыль от продажи электрической энергии (мощности) по нерегулируемым ценам, всего в том числе:</t>
  </si>
  <si>
    <t>прочая текущая амортизация</t>
  </si>
  <si>
    <t>Проценты по долговым обязательствам (за исключением процентов по долговым обязательствам, включаемым в стоимость инвестиционного актива)</t>
  </si>
  <si>
    <t xml:space="preserve">    авансовое использование прибыли</t>
  </si>
  <si>
    <t>6.1.1</t>
  </si>
  <si>
    <t>6.1.2</t>
  </si>
  <si>
    <t>6.1.3</t>
  </si>
  <si>
    <t xml:space="preserve">Производство и поставка электрической энергии и мощности всего, в том числе: </t>
  </si>
  <si>
    <t>Себестоимость товаров (работ, услуг), коммерческие и управленческие расходы всего, в том числе:</t>
  </si>
  <si>
    <t>Материальные расходы всего, в том числе:</t>
  </si>
  <si>
    <t>Работы и услуги производственного характера всего, в том числе:</t>
  </si>
  <si>
    <t>Налоги и сборы всего, в том числе:</t>
  </si>
  <si>
    <t>Прочие расходы всего, в том числе:</t>
  </si>
  <si>
    <t>Прочие доходы всего, в том числе:</t>
  </si>
  <si>
    <t>восстановление резервов всего, в том числе:</t>
  </si>
  <si>
    <t>создание резервов всего, в том числе:</t>
  </si>
  <si>
    <t>Налог на прибыль всего, в том числе:</t>
  </si>
  <si>
    <t>Долг (кредиты и займы) на начало периода всего, в том числе:</t>
  </si>
  <si>
    <t>Поступления от текущих операций всего, в том числе:</t>
  </si>
  <si>
    <t>Поступления денежных средств за счет средств бюджетов бюджетной системы Российской Федерации (субсидия) всего, в том числе:</t>
  </si>
  <si>
    <t>Платежи по текущим операциям всего, в том числе:</t>
  </si>
  <si>
    <t>Оплата покупной энергии всего, в том числе:</t>
  </si>
  <si>
    <t>Оплата налогов и сборов всего, в том числе:</t>
  </si>
  <si>
    <t>Поступления от инвестиционных операций всего, в том числе:</t>
  </si>
  <si>
    <t>Платежи по инвестиционным операциям всего, в том числе:</t>
  </si>
  <si>
    <t>Инвестиции в основной капитал всего, в том числе:</t>
  </si>
  <si>
    <t>Поступления от финансовых операций всего, в том числе:</t>
  </si>
  <si>
    <t>Поступления  по полученным кредитам всего, в том числе:</t>
  </si>
  <si>
    <t>Поступления от реализации финансовых инструментов всего, в том числе:</t>
  </si>
  <si>
    <t>Платежи по финансовым операциям всего, в том числе:</t>
  </si>
  <si>
    <t>Дебиторская задолженность на конец периода всего, в том числе:</t>
  </si>
  <si>
    <t xml:space="preserve">производство и поставка электрической энергии и мощности всего, в том числе: </t>
  </si>
  <si>
    <t>оказание услуг по оперативно-диспетчерскому управлению в электроэнергетике всего, в том числе:</t>
  </si>
  <si>
    <t>Кредиторская задолженность на конец периода всего, в том числе:</t>
  </si>
  <si>
    <t>поставщикам покупной энергии всего, в том числе:</t>
  </si>
  <si>
    <t>Отношение поступлений денежных средств к выручке от реализованных товаров и оказанных услуг (с учетом НДС) всего, в том числе:</t>
  </si>
  <si>
    <t>от оказания услуг по оперативно-диспетчерскому управлению в электроэнергетике всего, в том числе:</t>
  </si>
  <si>
    <t>Объем отпуска электрической энергии из сети (полезный отпуск) всего, в том числе:</t>
  </si>
  <si>
    <t>потребителям, присоединенным к единой (национальной) общероссийской электрической сети всего, в том числе:</t>
  </si>
  <si>
    <t>потребителей, присоединенных к единой (национальной) общероссийской электрической сети всего, в том числе:</t>
  </si>
  <si>
    <t>Собственные средства всего, в том числе:</t>
  </si>
  <si>
    <t>оказания услуг по оперативно-диспетчерскому управлению в электроэнергетике всего, в том числе:</t>
  </si>
  <si>
    <t>Амортизация основных средств всего, в том числе:</t>
  </si>
  <si>
    <t>текущая амортизация, учтенная в ценах (тарифах) всего, в том числе:</t>
  </si>
  <si>
    <t>Производство и поставка тепловой энергии (мощности)</t>
  </si>
  <si>
    <t>Оказание услуг по передаче тепловой энергии, теплоносителя</t>
  </si>
  <si>
    <t>услуги по передаче тепловой энергии, теплоносителя</t>
  </si>
  <si>
    <t>Оказание услуг по передаче тепловой энергии, теплоносителя;</t>
  </si>
  <si>
    <t>Оплата услуг по передаче тепловой энергии, теплоносителя</t>
  </si>
  <si>
    <t>оказание услуг по передаче тепловой энергии, теплоносителя</t>
  </si>
  <si>
    <t>от оказания услуг по передаче тепловой энергии, теплоносителя</t>
  </si>
  <si>
    <t>оказания услуг по передаче тепловой энергии, теплоносителя</t>
  </si>
  <si>
    <t>Реализации тепловой энергии (мощности)</t>
  </si>
  <si>
    <t>Производство и поставка тепловой энергии (мощности);</t>
  </si>
  <si>
    <t>Реализации тепловой энергии (мощности);</t>
  </si>
  <si>
    <t>производство и поставка тепловой энергии (мощности)</t>
  </si>
  <si>
    <t>реализации тепловой энергии (мощности)</t>
  </si>
  <si>
    <t>от производства и поставки тепловой энергии (мощности)</t>
  </si>
  <si>
    <t>от реализации тепловой энергии (мощности)</t>
  </si>
  <si>
    <t>производства и поставки тепловой энергии (мощности)</t>
  </si>
  <si>
    <t>Чистая прибыль (убыток) всего, в том числе:</t>
  </si>
  <si>
    <t>Долг (кредиты и займы) на конец периода, в том числе</t>
  </si>
  <si>
    <t>Оплата услуг по передаче электрической энергии по сетям территориальных сетевых организаций</t>
  </si>
  <si>
    <t>Прочие платежи по текущей деятельности</t>
  </si>
  <si>
    <t>Прочие поступления по инвестиционным операциям</t>
  </si>
  <si>
    <t>на текущую деятельность</t>
  </si>
  <si>
    <t>Прочие поступления по финансовым операциям</t>
  </si>
  <si>
    <t>Прочие выплаты по финансовым операциям</t>
  </si>
  <si>
    <t>Сальдо денежных средств по инвестиционным операциям</t>
  </si>
  <si>
    <t>Прочие платежи по инвестиционным операциям всего, в том числе:</t>
  </si>
  <si>
    <t>по использованию средств бюджетов бюджетной системы Российской Федерации всего, в том числе:</t>
  </si>
  <si>
    <t>на инвестиционные операции</t>
  </si>
  <si>
    <t>15.1.1</t>
  </si>
  <si>
    <t>15.1.2</t>
  </si>
  <si>
    <t>15.1.3</t>
  </si>
  <si>
    <t>23.3.7.1</t>
  </si>
  <si>
    <t>23.3.7.2</t>
  </si>
  <si>
    <t>23.1.6</t>
  </si>
  <si>
    <t>План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</si>
  <si>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</si>
  <si>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</si>
  <si>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</si>
  <si>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</si>
  <si>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</si>
  <si>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</si>
  <si>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</si>
  <si>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</si>
  <si>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</si>
  <si>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5</t>
  </si>
  <si>
    <t>1.2.3.1.3</t>
  </si>
  <si>
    <t>покупная энергия всего, в том числе:</t>
  </si>
  <si>
    <t>2.4.2</t>
  </si>
  <si>
    <t>2.4.3</t>
  </si>
  <si>
    <t>2.4.4</t>
  </si>
  <si>
    <t>2.4.5</t>
  </si>
  <si>
    <t>Амортизация по капитализируемым ремонтам</t>
  </si>
  <si>
    <t>доходы от восстановления обесценения имущества</t>
  </si>
  <si>
    <t>4.1.5</t>
  </si>
  <si>
    <t>доходы от переоценки финансовых активов</t>
  </si>
  <si>
    <t>4.2.2.1</t>
  </si>
  <si>
    <t>4.2.3.2</t>
  </si>
  <si>
    <t>создание прочих оценочных резервов</t>
  </si>
  <si>
    <t>расходы по обесценению имущества</t>
  </si>
  <si>
    <t>4.2.5</t>
  </si>
  <si>
    <t>расходы от переоценки финансовых активов</t>
  </si>
  <si>
    <t>4.2.6</t>
  </si>
  <si>
    <t>8.4</t>
  </si>
  <si>
    <t>15.3</t>
  </si>
  <si>
    <t>расчеты по обязательствам по аренде</t>
  </si>
  <si>
    <t>23.2.10</t>
  </si>
  <si>
    <t>1.4.3</t>
  </si>
  <si>
    <t>1.4.4</t>
  </si>
  <si>
    <t>прочие</t>
  </si>
  <si>
    <t>3.1.1.1</t>
  </si>
  <si>
    <t>3.1.1.2</t>
  </si>
  <si>
    <t>прибыль от услуг по технологическому присоединению</t>
  </si>
  <si>
    <t xml:space="preserve">Объем финансирования мероприятий по технологическому присоединению заявителей максимальной присоединяемой мощностью до 150 кВт, в том числе за счет: </t>
  </si>
  <si>
    <t>4.1.6</t>
  </si>
  <si>
    <t>23.2.9.а</t>
  </si>
  <si>
    <t>3.1.4</t>
  </si>
  <si>
    <t xml:space="preserve">Раздел 1. Финансово-экономическая модель деятельности субъекта электроэнергетики </t>
  </si>
  <si>
    <t xml:space="preserve">Раздел 2. Источники финансирования инвестиционной программы субъекта электроэнергетики </t>
  </si>
  <si>
    <t>Амортизация основных средств и нематериальных активов</t>
  </si>
  <si>
    <t>№ пункта</t>
  </si>
  <si>
    <t>Единицы измерения</t>
  </si>
  <si>
    <t>Амортизация прав пользования активами</t>
  </si>
  <si>
    <t>процентные расходы по правам пользования активами</t>
  </si>
  <si>
    <t>Возврат налога на добавленную стоимость</t>
  </si>
  <si>
    <t>от реализации продукции и оказания услуг по регулируемым ценам (тарифам)</t>
  </si>
  <si>
    <t>Поступления от эмиссии акций</t>
  </si>
  <si>
    <t>Амортизация обесценения прав пользования активами</t>
  </si>
  <si>
    <t>Амортизация обесценения основных средств и нематериальных активов</t>
  </si>
  <si>
    <t>услуги инфраструктурных организаций</t>
  </si>
  <si>
    <t>Выручка от реализации товаров (работ, услуг) всего, в том числе:</t>
  </si>
  <si>
    <t>Раздел 1.1. Бюджет доходов и расходов</t>
  </si>
  <si>
    <t>Раздел 1.2. Бюджет движения денежных средств</t>
  </si>
  <si>
    <t>Раздел 1.3. Технико-экономические показатели</t>
  </si>
  <si>
    <t>Амортизация всего, в том числе:</t>
  </si>
  <si>
    <t>Расходы на обслуживание заемных средств, направляемых на финансирование капитальных вложений, до ввода основных средств (капитализация процентов, учитываемых в составе инвестиционных проектов)</t>
  </si>
  <si>
    <t>Векселя</t>
  </si>
  <si>
    <t>выпадающих доходов сетевой организации от присоединения энергопринимающих устройств максимальной мощностью до 15 кВт включительно, энергопринимающих устройств максимальной мощностью до 150 кВт включительно, не включаемых в плату за технологическое присоединение, связанных с компенсацией расходов на строительство объектов электросетевого хозяйства</t>
  </si>
  <si>
    <t xml:space="preserve">                                                                                                       полное наименование субъекта электроэнергетики</t>
  </si>
  <si>
    <t xml:space="preserve">                                                                                                                                    реквизиты решений об утверждении инвестиционной программы субъекта электроэнергетики и (или) изменений, вносимых в инвестиционную программу субъекта электроэнергетики</t>
  </si>
  <si>
    <t>млн кВт⋅ч</t>
  </si>
  <si>
    <t>человек</t>
  </si>
  <si>
    <t>тыс. Гкал</t>
  </si>
  <si>
    <t>Для субъектов электроэнергетики, осуществляющих регулируемые виды деятельности с использованием метода доходности инвестированного капитала:</t>
  </si>
  <si>
    <t>Отношение долга (кредиты и займы) на конец периода (пункт 9.3) к прибыли до налогообложения без учета процентов к уплате и амортизации (пункт 9.1)</t>
  </si>
  <si>
    <t>Прибыль до налогообложения без учета процентов к уплате и амортизации (пункт V + пункт 4.2.2 + пункт II.IV)</t>
  </si>
  <si>
    <t>Сальдо денежных средств по инвестиционным операциям всего (пункт XII - пункт XIII), всего в том числе:</t>
  </si>
  <si>
    <t>Сальдо денежных средств по финансовым операциям всего (пункт XIV - пункт XV), в том числе:</t>
  </si>
  <si>
    <t>Итого сальдо денежных средств (пункт XVI + пункт XVII + пункт XVIII + пункт XIX)</t>
  </si>
  <si>
    <t>Необходимая валовая выручка сетевой организации в части содержания (пункт 1.3 - пункт 2.2.1 - пункт 2.2.2 - пункт 2.1.2.1.1)</t>
  </si>
  <si>
    <t>Заявленная мощность/фактическая мощность всего, в том числе:</t>
  </si>
  <si>
    <t>Источники финансирования инвестиционной программы всего (пункт I + пункт II), в том числе:</t>
  </si>
  <si>
    <t>Прибыль (убыток) от продаж (пункт I - пункт II) всего, в том числе:</t>
  </si>
  <si>
    <t>Прочие доходы и расходы (сальдо) (пункт 4.1 – пункт 4.2)</t>
  </si>
  <si>
    <t>Прибыль (убыток) до налогообложения (пункт III + пункт IV) всего, в том числе:</t>
  </si>
  <si>
    <t>Сальдо денежных средств по операционной деятельности (пункт X - пункт XI) всего</t>
  </si>
  <si>
    <t>векселя</t>
  </si>
  <si>
    <t>Погашение кредитов и займов всего , в том числе:</t>
  </si>
  <si>
    <t>Форма 19. Финансовый план субъекта электроэнергетики (версия шаблона 1.0)</t>
  </si>
  <si>
    <t xml:space="preserve">Проект инвестиционной программы Муниципальное предприятие заполярного района "Севержилкомсервис" </t>
  </si>
  <si>
    <t>Субъект Российской Федерации: Ненецкий автономный округ</t>
  </si>
  <si>
    <t>Год раскрытия информации: 2024</t>
  </si>
  <si>
    <t>Утвержденные плановые значения показателей приведены в соответствии с распоряжением ДС и ЖКХ НАО от 03.11.2023 №586-р</t>
  </si>
  <si>
    <t>2020 год</t>
  </si>
  <si>
    <t>2021 год</t>
  </si>
  <si>
    <t>2022 год</t>
  </si>
  <si>
    <t>2023 год</t>
  </si>
  <si>
    <t>2024 год</t>
  </si>
  <si>
    <t>2025 год</t>
  </si>
  <si>
    <t>2026 год</t>
  </si>
  <si>
    <t>2027 год</t>
  </si>
  <si>
    <t>Утвержденный план</t>
  </si>
  <si>
    <t>факт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</si>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</sst>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.00\ _р_._-;\-* #,##0.00\ _р_._-;_-* &quot;-&quot;??\ _р_._-;_-@_-"/>
    <numFmt numFmtId="167" formatCode="#,##0_ ;\-#,##0\ "/>
    <numFmt numFmtId="168" formatCode="#,##0.0"/>
    <numFmt numFmtId="169" formatCode="#,##0.000"/>
    <numFmt numFmtId="170" formatCode="0.0"/>
    <numFmt numFmtId="171" formatCode="0.000"/>
    <numFmt numFmtId="172" formatCode="_-* #,##0_р_._-;\-* #,##0_р_._-;_-* &quot;-&quot;??_р_._-;_-@_-"/>
    <numFmt numFmtId="173" formatCode="_-* #,##0.0_р_._-;\-* #,##0.0_р_._-;_-* &quot;-&quot;??_р_._-;_-@_-"/>
    <numFmt numFmtId="174" formatCode="#,##0_р_."/>
    <numFmt numFmtId="175" formatCode="0.0%"/>
    <numFmt numFmtId="176" formatCode="_-* #,##0\ _₽_-;\-* #,##0\ _₽_-;_-* &quot;-&quot;??\ _₽_-;_-@_-"/>
  </numFmts>
  <fonts count="7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 CYR"/>
    </font>
    <font>
      <sz val="12"/>
      <name val="Times New Roman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 Cyr"/>
      <family val="1"/>
      <charset val="204"/>
    </font>
    <font>
      <sz val="8"/>
      <name val="Times New Roman Cyr"/>
      <family val="1"/>
      <charset val="204"/>
    </font>
    <font>
      <sz val="11"/>
      <name val="Arial"/>
      <family val="2"/>
      <charset val="204"/>
    </font>
    <font>
      <sz val="8"/>
      <name val="Times New Roman"/>
      <family val="1"/>
    </font>
    <font>
      <b/>
      <sz val="10"/>
      <name val="Times New Roman CYR"/>
      <family val="1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 Cyr"/>
      <charset val="204"/>
    </font>
    <font>
      <b/>
      <sz val="13"/>
      <color indexed="8"/>
      <name val="Times New Roman"/>
      <family val="1"/>
      <charset val="204"/>
    </font>
    <font>
      <sz val="12"/>
      <name val="Arial"/>
      <family val="2"/>
      <charset val="204"/>
    </font>
    <font>
      <sz val="10"/>
      <name val="Arial Cyr"/>
      <family val="2"/>
      <charset val="204"/>
    </font>
    <font>
      <sz val="10"/>
      <color indexed="62"/>
      <name val="Arial Cyr"/>
      <family val="2"/>
      <charset val="204"/>
    </font>
    <font>
      <sz val="10"/>
      <name val="Arial Narrow"/>
      <family val="2"/>
      <charset val="204"/>
    </font>
    <font>
      <b/>
      <sz val="10"/>
      <name val="Times New Roman CYR"/>
    </font>
    <font>
      <b/>
      <sz val="1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SimSun"/>
      <family val="2"/>
      <charset val="204"/>
    </font>
    <font>
      <sz val="11"/>
      <color theme="1"/>
      <name val="Calibri"/>
      <family val="2"/>
      <scheme val="minor"/>
    </font>
    <font>
      <b/>
      <sz val="12"/>
      <color theme="5" tint="-0.249977111117893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Calibri"/>
      <family val="2"/>
    </font>
    <font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</font>
    <font>
      <b/>
      <sz val="12"/>
      <color theme="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3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 CYR"/>
      <charset val="204"/>
    </font>
    <font>
      <sz val="12"/>
      <color rgb="FF7030A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99FF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1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0" borderId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9" fillId="0" borderId="0"/>
    <xf numFmtId="0" fontId="18" fillId="0" borderId="0"/>
    <xf numFmtId="0" fontId="19" fillId="0" borderId="0"/>
    <xf numFmtId="0" fontId="19" fillId="0" borderId="0"/>
    <xf numFmtId="0" fontId="1" fillId="0" borderId="0"/>
    <xf numFmtId="0" fontId="46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48" fillId="0" borderId="0"/>
    <xf numFmtId="0" fontId="1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9" fillId="0" borderId="0"/>
    <xf numFmtId="0" fontId="46" fillId="0" borderId="0"/>
    <xf numFmtId="0" fontId="1" fillId="0" borderId="0"/>
    <xf numFmtId="0" fontId="19" fillId="0" borderId="0"/>
    <xf numFmtId="0" fontId="30" fillId="0" borderId="0"/>
    <xf numFmtId="0" fontId="1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5" fillId="23" borderId="8" applyNumberFormat="0" applyFont="0" applyAlignment="0" applyProtection="0"/>
    <xf numFmtId="9" fontId="18" fillId="0" borderId="0" applyFont="0" applyFill="0" applyBorder="0" applyAlignment="0" applyProtection="0"/>
    <xf numFmtId="9" fontId="40" fillId="0" borderId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2" fillId="0" borderId="9" applyNumberFormat="0" applyFill="0" applyAlignment="0" applyProtection="0"/>
    <xf numFmtId="0" fontId="23" fillId="0" borderId="0"/>
    <xf numFmtId="0" fontId="24" fillId="0" borderId="0" applyNumberForma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46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5" fillId="4" borderId="0" applyNumberFormat="0" applyBorder="0" applyAlignment="0" applyProtection="0"/>
    <xf numFmtId="9" fontId="46" fillId="0" borderId="0" applyFont="0" applyFill="0" applyBorder="0" applyAlignment="0" applyProtection="0"/>
  </cellStyleXfs>
  <cellXfs count="361">
    <xf numFmtId="0" fontId="0" fillId="0" borderId="0" xfId="0"/>
    <xf numFmtId="0" fontId="28" fillId="0" borderId="10" xfId="0" applyFont="1" applyBorder="1" applyAlignment="1">
      <alignment horizontal="left"/>
    </xf>
    <xf numFmtId="0" fontId="28" fillId="0" borderId="10" xfId="0" applyFont="1" applyBorder="1"/>
    <xf numFmtId="168" fontId="29" fillId="0" borderId="10" xfId="0" applyNumberFormat="1" applyFont="1" applyBorder="1" applyAlignment="1">
      <alignment horizontal="center"/>
    </xf>
    <xf numFmtId="49" fontId="29" fillId="0" borderId="11" xfId="0" applyNumberFormat="1" applyFont="1" applyBorder="1" applyAlignment="1">
      <alignment horizontal="left" vertical="center" wrapText="1"/>
    </xf>
    <xf numFmtId="0" fontId="29" fillId="0" borderId="11" xfId="0" applyFont="1" applyBorder="1" applyAlignment="1">
      <alignment horizontal="left" wrapText="1"/>
    </xf>
    <xf numFmtId="168" fontId="29" fillId="0" borderId="12" xfId="0" applyNumberFormat="1" applyFont="1" applyBorder="1" applyAlignment="1">
      <alignment horizontal="center"/>
    </xf>
    <xf numFmtId="0" fontId="29" fillId="0" borderId="11" xfId="0" applyFont="1" applyBorder="1" applyAlignment="1">
      <alignment horizontal="left" vertical="center" wrapText="1"/>
    </xf>
    <xf numFmtId="168" fontId="29" fillId="0" borderId="12" xfId="0" applyNumberFormat="1" applyFont="1" applyBorder="1" applyAlignment="1">
      <alignment horizontal="center" vertical="center"/>
    </xf>
    <xf numFmtId="49" fontId="31" fillId="0" borderId="11" xfId="0" applyNumberFormat="1" applyFont="1" applyBorder="1" applyAlignment="1">
      <alignment horizontal="left" vertical="center" wrapText="1"/>
    </xf>
    <xf numFmtId="0" fontId="28" fillId="0" borderId="10" xfId="0" applyFont="1" applyBorder="1" applyAlignment="1">
      <alignment horizontal="center"/>
    </xf>
    <xf numFmtId="168" fontId="29" fillId="0" borderId="10" xfId="78" applyNumberFormat="1" applyFont="1" applyFill="1" applyBorder="1" applyAlignment="1" applyProtection="1">
      <alignment horizontal="center"/>
    </xf>
    <xf numFmtId="49" fontId="29" fillId="0" borderId="11" xfId="0" applyNumberFormat="1" applyFont="1" applyBorder="1" applyAlignment="1">
      <alignment horizontal="center" vertical="center" wrapText="1"/>
    </xf>
    <xf numFmtId="0" fontId="29" fillId="0" borderId="12" xfId="0" applyFont="1" applyBorder="1" applyAlignment="1">
      <alignment horizontal="left" vertical="center" wrapText="1"/>
    </xf>
    <xf numFmtId="0" fontId="29" fillId="0" borderId="13" xfId="0" applyFont="1" applyBorder="1" applyAlignment="1">
      <alignment horizontal="left" vertical="center"/>
    </xf>
    <xf numFmtId="0" fontId="29" fillId="0" borderId="11" xfId="58" applyFont="1" applyBorder="1" applyAlignment="1">
      <alignment horizontal="left" vertical="top" wrapText="1"/>
    </xf>
    <xf numFmtId="168" fontId="29" fillId="0" borderId="11" xfId="78" applyNumberFormat="1" applyFont="1" applyFill="1" applyBorder="1" applyAlignment="1" applyProtection="1">
      <alignment horizontal="center"/>
    </xf>
    <xf numFmtId="49" fontId="29" fillId="0" borderId="12" xfId="0" applyNumberFormat="1" applyFont="1" applyBorder="1" applyAlignment="1">
      <alignment horizontal="center" vertical="center" wrapText="1"/>
    </xf>
    <xf numFmtId="0" fontId="29" fillId="0" borderId="11" xfId="58" applyFont="1" applyBorder="1" applyAlignment="1">
      <alignment horizontal="left" vertical="top" wrapText="1" indent="3"/>
    </xf>
    <xf numFmtId="0" fontId="29" fillId="0" borderId="11" xfId="58" applyFont="1" applyBorder="1" applyAlignment="1">
      <alignment horizontal="left" vertical="center" wrapText="1"/>
    </xf>
    <xf numFmtId="0" fontId="29" fillId="0" borderId="13" xfId="58" applyFont="1" applyBorder="1" applyAlignment="1">
      <alignment horizontal="left" vertical="top" wrapText="1" indent="3"/>
    </xf>
    <xf numFmtId="168" fontId="29" fillId="0" borderId="14" xfId="78" applyNumberFormat="1" applyFont="1" applyFill="1" applyBorder="1" applyAlignment="1" applyProtection="1">
      <alignment horizontal="center"/>
    </xf>
    <xf numFmtId="0" fontId="32" fillId="0" borderId="10" xfId="0" applyFont="1" applyBorder="1"/>
    <xf numFmtId="168" fontId="29" fillId="24" borderId="10" xfId="0" applyNumberFormat="1" applyFont="1" applyFill="1" applyBorder="1"/>
    <xf numFmtId="168" fontId="29" fillId="24" borderId="12" xfId="0" applyNumberFormat="1" applyFont="1" applyFill="1" applyBorder="1"/>
    <xf numFmtId="168" fontId="29" fillId="24" borderId="11" xfId="0" applyNumberFormat="1" applyFont="1" applyFill="1" applyBorder="1"/>
    <xf numFmtId="168" fontId="29" fillId="24" borderId="11" xfId="0" applyNumberFormat="1" applyFont="1" applyFill="1" applyBorder="1" applyAlignment="1">
      <alignment vertical="center"/>
    </xf>
    <xf numFmtId="168" fontId="29" fillId="24" borderId="15" xfId="0" applyNumberFormat="1" applyFont="1" applyFill="1" applyBorder="1"/>
    <xf numFmtId="168" fontId="29" fillId="24" borderId="10" xfId="78" applyNumberFormat="1" applyFont="1" applyFill="1" applyBorder="1" applyAlignment="1" applyProtection="1">
      <alignment horizontal="right"/>
    </xf>
    <xf numFmtId="168" fontId="29" fillId="24" borderId="16" xfId="0" applyNumberFormat="1" applyFont="1" applyFill="1" applyBorder="1"/>
    <xf numFmtId="0" fontId="29" fillId="0" borderId="0" xfId="58" applyFont="1" applyAlignment="1">
      <alignment horizontal="left" vertical="top" wrapText="1" indent="3"/>
    </xf>
    <xf numFmtId="168" fontId="0" fillId="0" borderId="0" xfId="0" applyNumberFormat="1"/>
    <xf numFmtId="49" fontId="29" fillId="26" borderId="11" xfId="0" applyNumberFormat="1" applyFont="1" applyFill="1" applyBorder="1" applyAlignment="1">
      <alignment horizontal="left" vertical="center" wrapText="1"/>
    </xf>
    <xf numFmtId="0" fontId="29" fillId="26" borderId="11" xfId="0" applyFont="1" applyFill="1" applyBorder="1" applyAlignment="1">
      <alignment horizontal="left" wrapText="1"/>
    </xf>
    <xf numFmtId="168" fontId="29" fillId="26" borderId="12" xfId="0" applyNumberFormat="1" applyFont="1" applyFill="1" applyBorder="1" applyAlignment="1">
      <alignment horizontal="center"/>
    </xf>
    <xf numFmtId="168" fontId="29" fillId="26" borderId="11" xfId="0" applyNumberFormat="1" applyFont="1" applyFill="1" applyBorder="1"/>
    <xf numFmtId="49" fontId="29" fillId="27" borderId="11" xfId="0" applyNumberFormat="1" applyFont="1" applyFill="1" applyBorder="1" applyAlignment="1">
      <alignment horizontal="left" vertical="center" wrapText="1"/>
    </xf>
    <xf numFmtId="0" fontId="29" fillId="27" borderId="11" xfId="58" applyFont="1" applyFill="1" applyBorder="1" applyAlignment="1">
      <alignment vertical="top" wrapText="1"/>
    </xf>
    <xf numFmtId="168" fontId="29" fillId="27" borderId="12" xfId="0" applyNumberFormat="1" applyFont="1" applyFill="1" applyBorder="1" applyAlignment="1">
      <alignment horizontal="center"/>
    </xf>
    <xf numFmtId="168" fontId="29" fillId="27" borderId="11" xfId="0" applyNumberFormat="1" applyFont="1" applyFill="1" applyBorder="1" applyAlignment="1">
      <alignment vertical="center"/>
    </xf>
    <xf numFmtId="49" fontId="29" fillId="26" borderId="11" xfId="0" applyNumberFormat="1" applyFont="1" applyFill="1" applyBorder="1" applyAlignment="1">
      <alignment horizontal="center" vertical="center" wrapText="1"/>
    </xf>
    <xf numFmtId="0" fontId="29" fillId="26" borderId="11" xfId="0" applyFont="1" applyFill="1" applyBorder="1" applyAlignment="1">
      <alignment horizontal="left" vertical="center" wrapText="1"/>
    </xf>
    <xf numFmtId="168" fontId="29" fillId="26" borderId="12" xfId="0" applyNumberFormat="1" applyFont="1" applyFill="1" applyBorder="1" applyAlignment="1">
      <alignment horizontal="center" vertical="center"/>
    </xf>
    <xf numFmtId="168" fontId="29" fillId="26" borderId="11" xfId="0" applyNumberFormat="1" applyFont="1" applyFill="1" applyBorder="1" applyAlignment="1">
      <alignment vertical="center"/>
    </xf>
    <xf numFmtId="0" fontId="29" fillId="26" borderId="11" xfId="58" applyFont="1" applyFill="1" applyBorder="1" applyAlignment="1">
      <alignment horizontal="left" vertical="top" wrapText="1"/>
    </xf>
    <xf numFmtId="168" fontId="29" fillId="26" borderId="11" xfId="78" applyNumberFormat="1" applyFont="1" applyFill="1" applyBorder="1" applyAlignment="1" applyProtection="1">
      <alignment horizontal="center"/>
    </xf>
    <xf numFmtId="168" fontId="29" fillId="27" borderId="11" xfId="0" applyNumberFormat="1" applyFont="1" applyFill="1" applyBorder="1"/>
    <xf numFmtId="49" fontId="29" fillId="28" borderId="11" xfId="0" applyNumberFormat="1" applyFont="1" applyFill="1" applyBorder="1" applyAlignment="1">
      <alignment horizontal="center" vertical="center" wrapText="1"/>
    </xf>
    <xf numFmtId="0" fontId="29" fillId="28" borderId="11" xfId="58" applyFont="1" applyFill="1" applyBorder="1" applyAlignment="1">
      <alignment horizontal="left" vertical="top" wrapText="1"/>
    </xf>
    <xf numFmtId="168" fontId="29" fillId="28" borderId="11" xfId="78" applyNumberFormat="1" applyFont="1" applyFill="1" applyBorder="1" applyAlignment="1" applyProtection="1">
      <alignment horizontal="center"/>
    </xf>
    <xf numFmtId="168" fontId="29" fillId="28" borderId="11" xfId="0" applyNumberFormat="1" applyFont="1" applyFill="1" applyBorder="1"/>
    <xf numFmtId="0" fontId="47" fillId="0" borderId="0" xfId="0" applyFont="1" applyAlignment="1">
      <alignment horizontal="center" vertical="center" wrapText="1"/>
    </xf>
    <xf numFmtId="168" fontId="29" fillId="24" borderId="12" xfId="0" applyNumberFormat="1" applyFont="1" applyFill="1" applyBorder="1" applyAlignment="1">
      <alignment vertical="center"/>
    </xf>
    <xf numFmtId="168" fontId="29" fillId="24" borderId="13" xfId="0" applyNumberFormat="1" applyFont="1" applyFill="1" applyBorder="1" applyAlignment="1">
      <alignment vertical="center"/>
    </xf>
    <xf numFmtId="168" fontId="29" fillId="24" borderId="14" xfId="0" applyNumberFormat="1" applyFont="1" applyFill="1" applyBorder="1"/>
    <xf numFmtId="168" fontId="29" fillId="0" borderId="12" xfId="0" applyNumberFormat="1" applyFont="1" applyBorder="1" applyProtection="1">
      <protection locked="0"/>
    </xf>
    <xf numFmtId="168" fontId="29" fillId="0" borderId="12" xfId="0" applyNumberFormat="1" applyFont="1" applyBorder="1" applyAlignment="1" applyProtection="1">
      <alignment vertical="center"/>
      <protection locked="0"/>
    </xf>
    <xf numFmtId="168" fontId="29" fillId="25" borderId="12" xfId="0" applyNumberFormat="1" applyFont="1" applyFill="1" applyBorder="1" applyProtection="1">
      <protection locked="0"/>
    </xf>
    <xf numFmtId="168" fontId="29" fillId="24" borderId="11" xfId="78" applyNumberFormat="1" applyFont="1" applyFill="1" applyBorder="1" applyAlignment="1" applyProtection="1">
      <alignment horizontal="right"/>
    </xf>
    <xf numFmtId="168" fontId="29" fillId="25" borderId="14" xfId="78" applyNumberFormat="1" applyFont="1" applyFill="1" applyBorder="1" applyAlignment="1" applyProtection="1">
      <alignment horizontal="right"/>
      <protection locked="0"/>
    </xf>
    <xf numFmtId="168" fontId="29" fillId="26" borderId="12" xfId="0" applyNumberFormat="1" applyFont="1" applyFill="1" applyBorder="1" applyProtection="1">
      <protection locked="0"/>
    </xf>
    <xf numFmtId="168" fontId="29" fillId="26" borderId="12" xfId="0" applyNumberFormat="1" applyFont="1" applyFill="1" applyBorder="1" applyAlignment="1" applyProtection="1">
      <alignment vertical="center"/>
      <protection locked="0"/>
    </xf>
    <xf numFmtId="168" fontId="29" fillId="26" borderId="11" xfId="78" applyNumberFormat="1" applyFont="1" applyFill="1" applyBorder="1" applyAlignment="1" applyProtection="1">
      <alignment horizontal="right"/>
    </xf>
    <xf numFmtId="168" fontId="29" fillId="27" borderId="11" xfId="78" applyNumberFormat="1" applyFont="1" applyFill="1" applyBorder="1" applyAlignment="1" applyProtection="1">
      <alignment horizontal="right"/>
    </xf>
    <xf numFmtId="0" fontId="47" fillId="0" borderId="17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right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right" vertical="center"/>
    </xf>
    <xf numFmtId="0" fontId="27" fillId="0" borderId="19" xfId="0" applyFont="1" applyBorder="1" applyAlignment="1">
      <alignment horizontal="right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justify" vertical="center" wrapText="1"/>
    </xf>
    <xf numFmtId="2" fontId="2" fillId="0" borderId="19" xfId="0" applyNumberFormat="1" applyFont="1" applyBorder="1" applyAlignment="1">
      <alignment horizontal="right" vertical="center"/>
    </xf>
    <xf numFmtId="170" fontId="1" fillId="0" borderId="19" xfId="0" applyNumberFormat="1" applyFont="1" applyBorder="1" applyAlignment="1">
      <alignment horizontal="right" vertical="center"/>
    </xf>
    <xf numFmtId="170" fontId="2" fillId="0" borderId="0" xfId="0" applyNumberFormat="1" applyFont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9" xfId="0" applyFont="1" applyBorder="1" applyAlignment="1">
      <alignment horizontal="justify" vertical="center" wrapText="1"/>
    </xf>
    <xf numFmtId="1" fontId="2" fillId="0" borderId="19" xfId="0" applyNumberFormat="1" applyFont="1" applyBorder="1" applyAlignment="1">
      <alignment horizontal="right" vertical="center"/>
    </xf>
    <xf numFmtId="0" fontId="1" fillId="0" borderId="2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" fontId="2" fillId="0" borderId="19" xfId="0" applyNumberFormat="1" applyFont="1" applyBorder="1" applyAlignment="1">
      <alignment horizontal="right" vertical="center" wrapText="1"/>
    </xf>
    <xf numFmtId="0" fontId="2" fillId="0" borderId="22" xfId="0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1" fillId="0" borderId="19" xfId="0" applyNumberFormat="1" applyFont="1" applyBorder="1" applyAlignment="1">
      <alignment horizontal="right" vertical="center" wrapText="1"/>
    </xf>
    <xf numFmtId="2" fontId="1" fillId="0" borderId="19" xfId="0" applyNumberFormat="1" applyFont="1" applyBorder="1" applyAlignment="1">
      <alignment horizontal="right" vertical="center"/>
    </xf>
    <xf numFmtId="1" fontId="27" fillId="0" borderId="0" xfId="0" applyNumberFormat="1" applyFont="1" applyAlignment="1">
      <alignment vertical="center" wrapText="1"/>
    </xf>
    <xf numFmtId="0" fontId="27" fillId="0" borderId="0" xfId="0" applyFont="1" applyAlignment="1">
      <alignment vertical="center" wrapText="1"/>
    </xf>
    <xf numFmtId="2" fontId="2" fillId="26" borderId="19" xfId="0" applyNumberFormat="1" applyFont="1" applyFill="1" applyBorder="1" applyAlignment="1">
      <alignment horizontal="right" vertical="center"/>
    </xf>
    <xf numFmtId="171" fontId="0" fillId="0" borderId="0" xfId="0" applyNumberFormat="1" applyAlignment="1">
      <alignment vertical="center"/>
    </xf>
    <xf numFmtId="165" fontId="1" fillId="0" borderId="19" xfId="72" applyFont="1" applyFill="1" applyBorder="1" applyAlignment="1">
      <alignment horizontal="right" vertical="center"/>
    </xf>
    <xf numFmtId="0" fontId="1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" fillId="0" borderId="19" xfId="0" applyFont="1" applyBorder="1" applyAlignment="1">
      <alignment horizontal="justify" vertical="center"/>
    </xf>
    <xf numFmtId="1" fontId="1" fillId="0" borderId="19" xfId="0" applyNumberFormat="1" applyFont="1" applyBorder="1" applyAlignment="1">
      <alignment horizontal="right" vertical="center"/>
    </xf>
    <xf numFmtId="2" fontId="1" fillId="0" borderId="19" xfId="72" applyNumberFormat="1" applyFont="1" applyFill="1" applyBorder="1" applyAlignment="1">
      <alignment horizontal="right" vertical="center"/>
    </xf>
    <xf numFmtId="2" fontId="0" fillId="0" borderId="0" xfId="0" applyNumberFormat="1" applyAlignment="1">
      <alignment vertical="center"/>
    </xf>
    <xf numFmtId="0" fontId="2" fillId="0" borderId="20" xfId="0" applyFont="1" applyBorder="1" applyAlignment="1">
      <alignment horizontal="center" vertical="center"/>
    </xf>
    <xf numFmtId="16" fontId="1" fillId="0" borderId="22" xfId="0" applyNumberFormat="1" applyFont="1" applyBorder="1" applyAlignment="1">
      <alignment horizontal="center" vertical="center"/>
    </xf>
    <xf numFmtId="165" fontId="1" fillId="26" borderId="19" xfId="72" applyFont="1" applyFill="1" applyBorder="1" applyAlignment="1">
      <alignment horizontal="right" vertical="center"/>
    </xf>
    <xf numFmtId="2" fontId="1" fillId="26" borderId="19" xfId="72" applyNumberFormat="1" applyFont="1" applyFill="1" applyBorder="1" applyAlignment="1">
      <alignment horizontal="right" vertical="center"/>
    </xf>
    <xf numFmtId="170" fontId="2" fillId="0" borderId="19" xfId="0" applyNumberFormat="1" applyFont="1" applyBorder="1" applyAlignment="1">
      <alignment horizontal="right" vertical="center"/>
    </xf>
    <xf numFmtId="0" fontId="33" fillId="0" borderId="19" xfId="0" applyFont="1" applyBorder="1" applyAlignment="1">
      <alignment vertical="center"/>
    </xf>
    <xf numFmtId="1" fontId="33" fillId="0" borderId="19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170" fontId="1" fillId="0" borderId="19" xfId="72" applyNumberFormat="1" applyFont="1" applyFill="1" applyBorder="1" applyAlignment="1">
      <alignment horizontal="right" vertical="center"/>
    </xf>
    <xf numFmtId="2" fontId="1" fillId="26" borderId="19" xfId="0" applyNumberFormat="1" applyFont="1" applyFill="1" applyBorder="1" applyAlignment="1">
      <alignment horizontal="right" vertical="center"/>
    </xf>
    <xf numFmtId="0" fontId="1" fillId="0" borderId="19" xfId="72" applyNumberFormat="1" applyFont="1" applyFill="1" applyBorder="1" applyAlignment="1">
      <alignment horizontal="right" vertical="center"/>
    </xf>
    <xf numFmtId="0" fontId="1" fillId="26" borderId="19" xfId="0" applyFont="1" applyFill="1" applyBorder="1" applyAlignment="1">
      <alignment horizontal="right" vertical="center"/>
    </xf>
    <xf numFmtId="165" fontId="2" fillId="0" borderId="19" xfId="72" applyFont="1" applyFill="1" applyBorder="1" applyAlignment="1">
      <alignment horizontal="right" vertical="center"/>
    </xf>
    <xf numFmtId="0" fontId="2" fillId="0" borderId="2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9" xfId="41" applyBorder="1" applyAlignment="1">
      <alignment horizontal="justify" vertical="center" wrapText="1"/>
    </xf>
    <xf numFmtId="2" fontId="0" fillId="0" borderId="19" xfId="0" applyNumberFormat="1" applyBorder="1" applyAlignment="1">
      <alignment horizontal="right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9" xfId="43" applyFont="1" applyBorder="1" applyAlignment="1">
      <alignment horizontal="center" vertical="center" wrapText="1"/>
    </xf>
    <xf numFmtId="172" fontId="2" fillId="0" borderId="19" xfId="72" applyNumberFormat="1" applyFont="1" applyFill="1" applyBorder="1" applyAlignment="1">
      <alignment horizontal="center" vertical="center" wrapText="1"/>
    </xf>
    <xf numFmtId="165" fontId="2" fillId="0" borderId="19" xfId="72" applyFont="1" applyFill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172" fontId="1" fillId="0" borderId="19" xfId="0" applyNumberFormat="1" applyFont="1" applyBorder="1" applyAlignment="1">
      <alignment vertical="center"/>
    </xf>
    <xf numFmtId="172" fontId="1" fillId="26" borderId="19" xfId="72" applyNumberFormat="1" applyFont="1" applyFill="1" applyBorder="1" applyAlignment="1">
      <alignment horizontal="center" vertical="center"/>
    </xf>
    <xf numFmtId="172" fontId="1" fillId="0" borderId="19" xfId="72" applyNumberFormat="1" applyFont="1" applyFill="1" applyBorder="1" applyAlignment="1">
      <alignment horizontal="center" vertical="center"/>
    </xf>
    <xf numFmtId="0" fontId="1" fillId="0" borderId="19" xfId="0" applyFont="1" applyBorder="1" applyAlignment="1">
      <alignment vertical="center" wrapText="1"/>
    </xf>
    <xf numFmtId="172" fontId="1" fillId="0" borderId="19" xfId="0" applyNumberFormat="1" applyFont="1" applyBorder="1" applyAlignment="1">
      <alignment vertical="center" wrapText="1"/>
    </xf>
    <xf numFmtId="0" fontId="1" fillId="0" borderId="19" xfId="0" applyFont="1" applyBorder="1" applyAlignment="1">
      <alignment horizontal="right" vertical="center"/>
    </xf>
    <xf numFmtId="172" fontId="1" fillId="0" borderId="19" xfId="0" applyNumberFormat="1" applyFont="1" applyBorder="1" applyAlignment="1">
      <alignment horizontal="right" vertical="center"/>
    </xf>
    <xf numFmtId="172" fontId="0" fillId="0" borderId="19" xfId="0" applyNumberFormat="1" applyBorder="1" applyAlignment="1">
      <alignment vertical="center"/>
    </xf>
    <xf numFmtId="165" fontId="1" fillId="0" borderId="19" xfId="72" applyFont="1" applyFill="1" applyBorder="1" applyAlignment="1">
      <alignment horizontal="center" vertical="center"/>
    </xf>
    <xf numFmtId="49" fontId="1" fillId="0" borderId="19" xfId="43" applyNumberFormat="1" applyBorder="1" applyAlignment="1">
      <alignment horizontal="center" vertical="center"/>
    </xf>
    <xf numFmtId="0" fontId="34" fillId="0" borderId="19" xfId="43" applyFont="1" applyBorder="1" applyAlignment="1">
      <alignment horizontal="left" vertical="center" wrapText="1"/>
    </xf>
    <xf numFmtId="165" fontId="2" fillId="0" borderId="19" xfId="72" applyFont="1" applyFill="1" applyBorder="1" applyAlignment="1">
      <alignment horizontal="center" vertical="center"/>
    </xf>
    <xf numFmtId="0" fontId="1" fillId="0" borderId="19" xfId="43" applyBorder="1" applyAlignment="1">
      <alignment horizontal="left" vertical="center" wrapText="1" indent="3"/>
    </xf>
    <xf numFmtId="49" fontId="1" fillId="0" borderId="0" xfId="43" applyNumberFormat="1" applyAlignment="1">
      <alignment horizontal="center" vertical="center"/>
    </xf>
    <xf numFmtId="0" fontId="1" fillId="0" borderId="0" xfId="43" applyAlignment="1">
      <alignment horizontal="left" vertical="center" wrapText="1" indent="3"/>
    </xf>
    <xf numFmtId="165" fontId="1" fillId="0" borderId="0" xfId="72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0" fillId="0" borderId="0" xfId="0" applyFont="1" applyAlignment="1">
      <alignment horizontal="left" vertical="center" wrapText="1"/>
    </xf>
    <xf numFmtId="169" fontId="51" fillId="0" borderId="0" xfId="0" applyNumberFormat="1" applyFont="1" applyAlignment="1">
      <alignment vertical="center"/>
    </xf>
    <xf numFmtId="0" fontId="1" fillId="29" borderId="19" xfId="0" applyFont="1" applyFill="1" applyBorder="1" applyAlignment="1">
      <alignment horizontal="center" vertical="center"/>
    </xf>
    <xf numFmtId="0" fontId="1" fillId="29" borderId="19" xfId="0" applyFont="1" applyFill="1" applyBorder="1" applyAlignment="1">
      <alignment horizontal="left" vertical="center" wrapText="1"/>
    </xf>
    <xf numFmtId="164" fontId="1" fillId="0" borderId="19" xfId="0" applyNumberFormat="1" applyFont="1" applyBorder="1" applyAlignment="1">
      <alignment horizontal="center" vertical="center"/>
    </xf>
    <xf numFmtId="164" fontId="1" fillId="29" borderId="19" xfId="0" applyNumberFormat="1" applyFont="1" applyFill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2" fontId="35" fillId="0" borderId="19" xfId="0" applyNumberFormat="1" applyFont="1" applyBorder="1" applyAlignment="1">
      <alignment horizontal="center" vertical="center"/>
    </xf>
    <xf numFmtId="1" fontId="0" fillId="0" borderId="19" xfId="0" applyNumberFormat="1" applyBorder="1" applyAlignment="1">
      <alignment vertical="center"/>
    </xf>
    <xf numFmtId="0" fontId="33" fillId="0" borderId="19" xfId="0" applyFont="1" applyBorder="1" applyAlignment="1">
      <alignment horizontal="left" vertical="center" indent="3"/>
    </xf>
    <xf numFmtId="2" fontId="33" fillId="0" borderId="19" xfId="0" applyNumberFormat="1" applyFont="1" applyBorder="1" applyAlignment="1">
      <alignment horizontal="center" vertical="center"/>
    </xf>
    <xf numFmtId="165" fontId="33" fillId="0" borderId="19" xfId="72" applyFont="1" applyFill="1" applyBorder="1" applyAlignment="1">
      <alignment horizontal="center" vertical="center"/>
    </xf>
    <xf numFmtId="165" fontId="33" fillId="0" borderId="19" xfId="72" applyFont="1" applyFill="1" applyBorder="1" applyAlignment="1">
      <alignment horizontal="left" vertical="center" indent="1"/>
    </xf>
    <xf numFmtId="0" fontId="33" fillId="0" borderId="19" xfId="0" applyFont="1" applyBorder="1" applyAlignment="1">
      <alignment horizontal="left" vertical="center" indent="1"/>
    </xf>
    <xf numFmtId="170" fontId="33" fillId="0" borderId="19" xfId="0" applyNumberFormat="1" applyFont="1" applyBorder="1" applyAlignment="1">
      <alignment horizontal="center" vertical="center"/>
    </xf>
    <xf numFmtId="170" fontId="35" fillId="0" borderId="19" xfId="0" applyNumberFormat="1" applyFont="1" applyBorder="1" applyAlignment="1">
      <alignment horizontal="center" vertical="center"/>
    </xf>
    <xf numFmtId="165" fontId="33" fillId="0" borderId="19" xfId="72" applyFont="1" applyFill="1" applyBorder="1" applyAlignment="1">
      <alignment vertical="center"/>
    </xf>
    <xf numFmtId="9" fontId="33" fillId="0" borderId="19" xfId="66" applyFont="1" applyFill="1" applyBorder="1" applyAlignment="1">
      <alignment vertical="center"/>
    </xf>
    <xf numFmtId="0" fontId="35" fillId="26" borderId="19" xfId="0" applyFont="1" applyFill="1" applyBorder="1" applyAlignment="1">
      <alignment vertical="center"/>
    </xf>
    <xf numFmtId="165" fontId="33" fillId="0" borderId="19" xfId="71" applyFont="1" applyFill="1" applyBorder="1" applyAlignment="1">
      <alignment vertical="center"/>
    </xf>
    <xf numFmtId="165" fontId="52" fillId="0" borderId="19" xfId="71" applyFont="1" applyFill="1" applyBorder="1" applyAlignment="1">
      <alignment vertical="center"/>
    </xf>
    <xf numFmtId="165" fontId="46" fillId="0" borderId="19" xfId="71" applyFont="1" applyFill="1" applyBorder="1" applyAlignment="1">
      <alignment vertical="center"/>
    </xf>
    <xf numFmtId="0" fontId="1" fillId="0" borderId="0" xfId="0" applyFont="1" applyAlignment="1">
      <alignment vertical="center" wrapText="1"/>
    </xf>
    <xf numFmtId="9" fontId="46" fillId="0" borderId="0" xfId="66" applyFont="1" applyFill="1" applyAlignment="1">
      <alignment vertical="center"/>
    </xf>
    <xf numFmtId="0" fontId="36" fillId="0" borderId="19" xfId="50" applyFont="1" applyBorder="1" applyAlignment="1">
      <alignment horizontal="left" vertical="center" wrapText="1"/>
    </xf>
    <xf numFmtId="1" fontId="33" fillId="0" borderId="19" xfId="0" applyNumberFormat="1" applyFont="1" applyBorder="1" applyAlignment="1">
      <alignment horizontal="center" vertical="center"/>
    </xf>
    <xf numFmtId="165" fontId="33" fillId="0" borderId="19" xfId="71" applyFont="1" applyFill="1" applyBorder="1" applyAlignment="1">
      <alignment horizontal="center" vertical="center"/>
    </xf>
    <xf numFmtId="165" fontId="52" fillId="0" borderId="19" xfId="71" applyFont="1" applyFill="1" applyBorder="1" applyAlignment="1">
      <alignment horizontal="center" vertical="center"/>
    </xf>
    <xf numFmtId="0" fontId="33" fillId="0" borderId="19" xfId="0" applyFont="1" applyBorder="1" applyAlignment="1">
      <alignment horizontal="left" vertical="center"/>
    </xf>
    <xf numFmtId="1" fontId="33" fillId="0" borderId="19" xfId="72" applyNumberFormat="1" applyFont="1" applyFill="1" applyBorder="1" applyAlignment="1">
      <alignment horizontal="center" vertical="center"/>
    </xf>
    <xf numFmtId="170" fontId="33" fillId="0" borderId="19" xfId="72" applyNumberFormat="1" applyFont="1" applyFill="1" applyBorder="1" applyAlignment="1">
      <alignment horizontal="center" vertical="center"/>
    </xf>
    <xf numFmtId="170" fontId="52" fillId="0" borderId="19" xfId="72" applyNumberFormat="1" applyFont="1" applyFill="1" applyBorder="1" applyAlignment="1">
      <alignment horizontal="center" vertical="center"/>
    </xf>
    <xf numFmtId="170" fontId="52" fillId="0" borderId="19" xfId="0" applyNumberFormat="1" applyFont="1" applyBorder="1" applyAlignment="1">
      <alignment horizontal="center" vertical="center"/>
    </xf>
    <xf numFmtId="0" fontId="35" fillId="0" borderId="19" xfId="0" applyFont="1" applyBorder="1" applyAlignment="1">
      <alignment vertical="center"/>
    </xf>
    <xf numFmtId="1" fontId="36" fillId="0" borderId="19" xfId="57" applyNumberFormat="1" applyFont="1" applyBorder="1" applyAlignment="1">
      <alignment horizontal="left" vertical="center" wrapText="1"/>
    </xf>
    <xf numFmtId="0" fontId="36" fillId="0" borderId="19" xfId="37" applyFont="1" applyBorder="1" applyAlignment="1">
      <alignment horizontal="left" vertical="center" wrapText="1"/>
    </xf>
    <xf numFmtId="0" fontId="37" fillId="0" borderId="19" xfId="0" applyFont="1" applyBorder="1" applyAlignment="1">
      <alignment vertical="center"/>
    </xf>
    <xf numFmtId="0" fontId="53" fillId="0" borderId="19" xfId="0" applyFont="1" applyBorder="1" applyAlignment="1">
      <alignment vertical="center"/>
    </xf>
    <xf numFmtId="1" fontId="52" fillId="0" borderId="19" xfId="0" applyNumberFormat="1" applyFont="1" applyBorder="1" applyAlignment="1">
      <alignment horizontal="center" vertical="center"/>
    </xf>
    <xf numFmtId="0" fontId="33" fillId="26" borderId="19" xfId="0" applyFont="1" applyFill="1" applyBorder="1" applyAlignment="1">
      <alignment horizontal="left" vertical="center" indent="1"/>
    </xf>
    <xf numFmtId="0" fontId="33" fillId="0" borderId="19" xfId="0" applyFont="1" applyBorder="1" applyAlignment="1">
      <alignment horizontal="left" vertical="center" indent="2"/>
    </xf>
    <xf numFmtId="1" fontId="1" fillId="0" borderId="19" xfId="0" applyNumberFormat="1" applyFont="1" applyBorder="1" applyAlignment="1">
      <alignment vertical="center"/>
    </xf>
    <xf numFmtId="170" fontId="1" fillId="0" borderId="19" xfId="0" applyNumberFormat="1" applyFont="1" applyBorder="1" applyAlignment="1">
      <alignment vertical="center"/>
    </xf>
    <xf numFmtId="0" fontId="1" fillId="29" borderId="0" xfId="59" applyFill="1" applyAlignment="1">
      <alignment vertical="center"/>
    </xf>
    <xf numFmtId="0" fontId="1" fillId="0" borderId="0" xfId="59" applyAlignment="1">
      <alignment vertical="center"/>
    </xf>
    <xf numFmtId="0" fontId="54" fillId="0" borderId="0" xfId="56" applyFont="1" applyAlignment="1">
      <alignment vertical="center"/>
    </xf>
    <xf numFmtId="0" fontId="55" fillId="0" borderId="0" xfId="56" applyFont="1" applyAlignment="1">
      <alignment horizontal="center" vertical="center"/>
    </xf>
    <xf numFmtId="0" fontId="56" fillId="0" borderId="0" xfId="56" applyFont="1" applyAlignment="1">
      <alignment horizontal="center" vertical="center"/>
    </xf>
    <xf numFmtId="0" fontId="38" fillId="0" borderId="0" xfId="41" applyFont="1" applyAlignment="1">
      <alignment vertical="center"/>
    </xf>
    <xf numFmtId="0" fontId="57" fillId="30" borderId="0" xfId="56" applyFont="1" applyFill="1" applyAlignment="1">
      <alignment horizontal="center" vertical="center"/>
    </xf>
    <xf numFmtId="0" fontId="58" fillId="30" borderId="0" xfId="56" applyFont="1" applyFill="1" applyAlignment="1">
      <alignment horizontal="center" vertical="center" wrapText="1"/>
    </xf>
    <xf numFmtId="173" fontId="59" fillId="0" borderId="0" xfId="77" applyNumberFormat="1" applyFont="1" applyAlignment="1">
      <alignment horizontal="center" vertical="center"/>
    </xf>
    <xf numFmtId="173" fontId="60" fillId="0" borderId="0" xfId="77" applyNumberFormat="1" applyFont="1" applyAlignment="1">
      <alignment horizontal="center" vertical="center"/>
    </xf>
    <xf numFmtId="0" fontId="59" fillId="0" borderId="0" xfId="41" applyFont="1" applyAlignment="1">
      <alignment vertical="center" wrapText="1"/>
    </xf>
    <xf numFmtId="0" fontId="59" fillId="0" borderId="0" xfId="56" applyFont="1" applyAlignment="1">
      <alignment vertical="center" wrapText="1"/>
    </xf>
    <xf numFmtId="0" fontId="38" fillId="0" borderId="0" xfId="42" applyFont="1" applyAlignment="1">
      <alignment vertical="center"/>
    </xf>
    <xf numFmtId="1" fontId="56" fillId="0" borderId="0" xfId="56" applyNumberFormat="1" applyFont="1" applyAlignment="1">
      <alignment horizontal="center" vertical="center"/>
    </xf>
    <xf numFmtId="172" fontId="60" fillId="0" borderId="0" xfId="77" applyNumberFormat="1" applyFont="1" applyAlignment="1">
      <alignment horizontal="center" vertical="center"/>
    </xf>
    <xf numFmtId="172" fontId="59" fillId="0" borderId="0" xfId="77" applyNumberFormat="1" applyFont="1" applyAlignment="1">
      <alignment horizontal="center" vertical="center"/>
    </xf>
    <xf numFmtId="0" fontId="61" fillId="0" borderId="0" xfId="56" applyFont="1" applyAlignment="1">
      <alignment horizontal="center" vertical="center"/>
    </xf>
    <xf numFmtId="172" fontId="59" fillId="0" borderId="0" xfId="77" applyNumberFormat="1" applyFont="1" applyAlignment="1">
      <alignment horizontal="center" vertical="center" wrapText="1"/>
    </xf>
    <xf numFmtId="174" fontId="56" fillId="0" borderId="0" xfId="56" applyNumberFormat="1" applyFont="1" applyAlignment="1">
      <alignment vertical="center"/>
    </xf>
    <xf numFmtId="0" fontId="56" fillId="0" borderId="0" xfId="56" applyFont="1" applyAlignment="1">
      <alignment vertical="center"/>
    </xf>
    <xf numFmtId="0" fontId="38" fillId="0" borderId="0" xfId="41" applyFont="1" applyAlignment="1">
      <alignment vertical="center" wrapText="1"/>
    </xf>
    <xf numFmtId="165" fontId="59" fillId="0" borderId="0" xfId="77" applyFont="1" applyAlignment="1">
      <alignment horizontal="center" vertical="center"/>
    </xf>
    <xf numFmtId="0" fontId="59" fillId="0" borderId="0" xfId="56" applyFont="1" applyAlignment="1">
      <alignment horizontal="center" vertical="center"/>
    </xf>
    <xf numFmtId="4" fontId="56" fillId="0" borderId="0" xfId="56" applyNumberFormat="1" applyFont="1" applyAlignment="1">
      <alignment horizontal="center" vertical="center"/>
    </xf>
    <xf numFmtId="0" fontId="60" fillId="31" borderId="0" xfId="56" applyFont="1" applyFill="1" applyAlignment="1">
      <alignment horizontal="center" vertical="center"/>
    </xf>
    <xf numFmtId="172" fontId="60" fillId="31" borderId="0" xfId="77" applyNumberFormat="1" applyFont="1" applyFill="1" applyAlignment="1">
      <alignment horizontal="center" vertical="center"/>
    </xf>
    <xf numFmtId="173" fontId="60" fillId="31" borderId="0" xfId="77" applyNumberFormat="1" applyFont="1" applyFill="1" applyAlignment="1">
      <alignment horizontal="center" vertical="center"/>
    </xf>
    <xf numFmtId="0" fontId="59" fillId="0" borderId="0" xfId="56" applyFont="1" applyAlignment="1">
      <alignment horizontal="right" vertical="center"/>
    </xf>
    <xf numFmtId="175" fontId="59" fillId="0" borderId="0" xfId="67" applyNumberFormat="1" applyFont="1" applyAlignment="1">
      <alignment horizontal="center" vertical="center"/>
    </xf>
    <xf numFmtId="176" fontId="55" fillId="0" borderId="0" xfId="56" applyNumberFormat="1" applyFont="1" applyAlignment="1">
      <alignment horizontal="center" vertical="center"/>
    </xf>
    <xf numFmtId="0" fontId="60" fillId="0" borderId="0" xfId="56" applyFont="1" applyAlignment="1">
      <alignment horizontal="right" vertical="center"/>
    </xf>
    <xf numFmtId="174" fontId="56" fillId="0" borderId="0" xfId="56" applyNumberFormat="1" applyFont="1" applyAlignment="1">
      <alignment horizontal="center" vertical="center"/>
    </xf>
    <xf numFmtId="0" fontId="60" fillId="0" borderId="0" xfId="56" applyFont="1" applyAlignment="1">
      <alignment horizontal="center" vertical="center"/>
    </xf>
    <xf numFmtId="0" fontId="55" fillId="0" borderId="0" xfId="56" applyFont="1" applyAlignment="1">
      <alignment horizontal="center" vertical="center" wrapText="1"/>
    </xf>
    <xf numFmtId="3" fontId="56" fillId="0" borderId="0" xfId="56" applyNumberFormat="1" applyFont="1" applyAlignment="1">
      <alignment horizontal="center" vertical="center"/>
    </xf>
    <xf numFmtId="0" fontId="58" fillId="30" borderId="0" xfId="56" applyFont="1" applyFill="1" applyAlignment="1">
      <alignment horizontal="center" vertical="center"/>
    </xf>
    <xf numFmtId="0" fontId="62" fillId="31" borderId="0" xfId="56" applyFont="1" applyFill="1" applyAlignment="1">
      <alignment horizontal="center" vertical="center"/>
    </xf>
    <xf numFmtId="172" fontId="62" fillId="31" borderId="0" xfId="77" applyNumberFormat="1" applyFont="1" applyFill="1" applyAlignment="1">
      <alignment horizontal="center" vertical="center"/>
    </xf>
    <xf numFmtId="0" fontId="63" fillId="0" borderId="0" xfId="56" applyFont="1" applyAlignment="1">
      <alignment horizontal="right" vertical="center"/>
    </xf>
    <xf numFmtId="172" fontId="63" fillId="0" borderId="0" xfId="77" applyNumberFormat="1" applyFont="1" applyAlignment="1">
      <alignment horizontal="center" vertical="center"/>
    </xf>
    <xf numFmtId="0" fontId="64" fillId="0" borderId="0" xfId="56" applyFont="1" applyAlignment="1">
      <alignment horizontal="center" vertical="center"/>
    </xf>
    <xf numFmtId="172" fontId="64" fillId="0" borderId="0" xfId="77" applyNumberFormat="1" applyFont="1" applyAlignment="1">
      <alignment horizontal="center" vertical="center"/>
    </xf>
    <xf numFmtId="3" fontId="59" fillId="0" borderId="0" xfId="56" applyNumberFormat="1" applyFont="1" applyAlignment="1">
      <alignment horizontal="right" vertical="center"/>
    </xf>
    <xf numFmtId="0" fontId="56" fillId="0" borderId="0" xfId="56" applyFont="1" applyAlignment="1">
      <alignment horizontal="right" vertical="center"/>
    </xf>
    <xf numFmtId="1" fontId="56" fillId="0" borderId="0" xfId="56" applyNumberFormat="1" applyFont="1" applyAlignment="1">
      <alignment vertical="center"/>
    </xf>
    <xf numFmtId="172" fontId="62" fillId="31" borderId="0" xfId="56" applyNumberFormat="1" applyFont="1" applyFill="1" applyAlignment="1">
      <alignment horizontal="center" vertical="center"/>
    </xf>
    <xf numFmtId="0" fontId="38" fillId="26" borderId="0" xfId="41" applyFont="1" applyFill="1" applyAlignment="1">
      <alignment vertical="center" wrapText="1"/>
    </xf>
    <xf numFmtId="0" fontId="60" fillId="31" borderId="0" xfId="56" applyFont="1" applyFill="1" applyAlignment="1">
      <alignment horizontal="right" vertical="center"/>
    </xf>
    <xf numFmtId="172" fontId="60" fillId="31" borderId="0" xfId="56" applyNumberFormat="1" applyFont="1" applyFill="1" applyAlignment="1">
      <alignment horizontal="center" vertical="center"/>
    </xf>
    <xf numFmtId="172" fontId="59" fillId="0" borderId="0" xfId="56" applyNumberFormat="1" applyFont="1" applyAlignment="1">
      <alignment horizontal="center" vertical="center"/>
    </xf>
    <xf numFmtId="9" fontId="59" fillId="0" borderId="0" xfId="65" applyFont="1" applyAlignment="1">
      <alignment horizontal="center" vertical="center"/>
    </xf>
    <xf numFmtId="3" fontId="55" fillId="0" borderId="0" xfId="56" applyNumberFormat="1" applyFont="1" applyAlignment="1">
      <alignment horizontal="center" vertical="center"/>
    </xf>
    <xf numFmtId="172" fontId="60" fillId="0" borderId="0" xfId="76" applyNumberFormat="1" applyFont="1" applyAlignment="1">
      <alignment horizontal="center" vertical="center"/>
    </xf>
    <xf numFmtId="172" fontId="65" fillId="0" borderId="0" xfId="56" applyNumberFormat="1" applyFont="1" applyAlignment="1">
      <alignment horizontal="center" vertical="center"/>
    </xf>
    <xf numFmtId="172" fontId="59" fillId="0" borderId="0" xfId="76" applyNumberFormat="1" applyFont="1" applyAlignment="1">
      <alignment horizontal="center" vertical="center"/>
    </xf>
    <xf numFmtId="9" fontId="65" fillId="26" borderId="0" xfId="67" applyFont="1" applyFill="1" applyAlignment="1">
      <alignment horizontal="center" vertical="center"/>
    </xf>
    <xf numFmtId="172" fontId="55" fillId="0" borderId="0" xfId="77" applyNumberFormat="1" applyFont="1" applyAlignment="1">
      <alignment horizontal="center" vertical="center"/>
    </xf>
    <xf numFmtId="0" fontId="60" fillId="0" borderId="0" xfId="56" applyFont="1" applyAlignment="1">
      <alignment horizontal="center" vertical="center" wrapText="1"/>
    </xf>
    <xf numFmtId="0" fontId="59" fillId="0" borderId="0" xfId="0" applyFont="1" applyAlignment="1">
      <alignment vertical="center" wrapText="1"/>
    </xf>
    <xf numFmtId="0" fontId="1" fillId="0" borderId="0" xfId="41" applyAlignment="1">
      <alignment vertical="center"/>
    </xf>
    <xf numFmtId="175" fontId="56" fillId="0" borderId="0" xfId="66" applyNumberFormat="1" applyFont="1" applyAlignment="1">
      <alignment horizontal="center" vertical="center"/>
    </xf>
    <xf numFmtId="0" fontId="66" fillId="0" borderId="0" xfId="56" applyFont="1" applyAlignment="1">
      <alignment horizontal="center" vertical="center"/>
    </xf>
    <xf numFmtId="175" fontId="59" fillId="0" borderId="0" xfId="66" applyNumberFormat="1" applyFont="1" applyAlignment="1">
      <alignment horizontal="center" vertical="center"/>
    </xf>
    <xf numFmtId="0" fontId="56" fillId="0" borderId="0" xfId="56" applyFont="1" applyAlignment="1">
      <alignment vertical="center" wrapText="1"/>
    </xf>
    <xf numFmtId="175" fontId="59" fillId="0" borderId="0" xfId="65" applyNumberFormat="1" applyFont="1" applyAlignment="1">
      <alignment horizontal="center" vertical="center"/>
    </xf>
    <xf numFmtId="0" fontId="67" fillId="0" borderId="0" xfId="0" applyFont="1" applyAlignment="1">
      <alignment vertical="center" wrapText="1"/>
    </xf>
    <xf numFmtId="0" fontId="67" fillId="0" borderId="0" xfId="56" applyFont="1" applyAlignment="1">
      <alignment vertical="center" wrapText="1"/>
    </xf>
    <xf numFmtId="0" fontId="1" fillId="0" borderId="14" xfId="0" applyFont="1" applyBorder="1" applyAlignment="1">
      <alignment horizontal="center" vertical="top"/>
    </xf>
    <xf numFmtId="0" fontId="2" fillId="0" borderId="14" xfId="0" applyFont="1" applyBorder="1" applyAlignment="1">
      <alignment horizontal="justify" vertical="top" wrapText="1"/>
    </xf>
    <xf numFmtId="0" fontId="1" fillId="0" borderId="10" xfId="0" applyFont="1" applyBorder="1" applyAlignment="1">
      <alignment horizontal="left" vertical="top"/>
    </xf>
    <xf numFmtId="3" fontId="1" fillId="0" borderId="10" xfId="0" applyNumberFormat="1" applyFont="1" applyBorder="1" applyAlignment="1">
      <alignment horizontal="right" vertical="top"/>
    </xf>
    <xf numFmtId="1" fontId="1" fillId="0" borderId="10" xfId="0" applyNumberFormat="1" applyFont="1" applyBorder="1" applyAlignment="1">
      <alignment horizontal="left" vertical="top"/>
    </xf>
    <xf numFmtId="0" fontId="1" fillId="0" borderId="10" xfId="0" applyFont="1" applyBorder="1" applyAlignment="1">
      <alignment horizontal="left" vertical="top" wrapText="1"/>
    </xf>
    <xf numFmtId="3" fontId="1" fillId="0" borderId="10" xfId="0" applyNumberFormat="1" applyFont="1" applyBorder="1" applyAlignment="1">
      <alignment horizontal="left" vertical="top" indent="1"/>
    </xf>
    <xf numFmtId="3" fontId="1" fillId="0" borderId="27" xfId="0" applyNumberFormat="1" applyFont="1" applyBorder="1" applyAlignment="1">
      <alignment horizontal="right" vertical="top"/>
    </xf>
    <xf numFmtId="0" fontId="1" fillId="0" borderId="10" xfId="0" applyFont="1" applyBorder="1" applyAlignment="1">
      <alignment horizontal="center" vertical="top" wrapText="1"/>
    </xf>
    <xf numFmtId="0" fontId="51" fillId="0" borderId="10" xfId="0" applyFont="1" applyBorder="1" applyAlignment="1">
      <alignment horizontal="left" vertical="top" wrapText="1"/>
    </xf>
    <xf numFmtId="3" fontId="51" fillId="0" borderId="10" xfId="0" applyNumberFormat="1" applyFont="1" applyBorder="1" applyAlignment="1">
      <alignment horizontal="right" vertical="top"/>
    </xf>
    <xf numFmtId="3" fontId="1" fillId="0" borderId="20" xfId="0" applyNumberFormat="1" applyFont="1" applyBorder="1" applyAlignment="1">
      <alignment horizontal="left" vertical="top" indent="1"/>
    </xf>
    <xf numFmtId="3" fontId="1" fillId="0" borderId="19" xfId="0" applyNumberFormat="1" applyFont="1" applyBorder="1" applyAlignment="1">
      <alignment horizontal="left" vertical="top" indent="1"/>
    </xf>
    <xf numFmtId="3" fontId="1" fillId="0" borderId="19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0" fontId="1" fillId="0" borderId="19" xfId="43" applyBorder="1" applyAlignment="1">
      <alignment horizontal="left" vertical="center" indent="1"/>
    </xf>
    <xf numFmtId="0" fontId="1" fillId="0" borderId="19" xfId="43" applyBorder="1" applyAlignment="1">
      <alignment horizontal="left" vertical="center" wrapText="1" indent="1"/>
    </xf>
    <xf numFmtId="0" fontId="1" fillId="0" borderId="19" xfId="43" applyBorder="1" applyAlignment="1">
      <alignment horizontal="left" vertical="center" indent="3"/>
    </xf>
    <xf numFmtId="0" fontId="1" fillId="0" borderId="19" xfId="0" applyFont="1" applyBorder="1" applyAlignment="1">
      <alignment horizontal="left" vertical="center" wrapText="1" indent="1"/>
    </xf>
    <xf numFmtId="0" fontId="1" fillId="0" borderId="19" xfId="43" applyBorder="1" applyAlignment="1">
      <alignment horizontal="left" vertical="center" wrapText="1" indent="5"/>
    </xf>
    <xf numFmtId="0" fontId="1" fillId="0" borderId="19" xfId="0" applyFont="1" applyBorder="1" applyAlignment="1">
      <alignment horizontal="left" vertical="center" wrapText="1" indent="7"/>
    </xf>
    <xf numFmtId="0" fontId="1" fillId="0" borderId="0" xfId="43" applyAlignment="1">
      <alignment wrapText="1"/>
    </xf>
    <xf numFmtId="0" fontId="27" fillId="0" borderId="0" xfId="43" applyFont="1" applyAlignment="1">
      <alignment horizontal="center" vertical="center" wrapText="1"/>
    </xf>
    <xf numFmtId="0" fontId="1" fillId="0" borderId="0" xfId="43" applyAlignment="1">
      <alignment horizontal="center" vertical="center" wrapText="1"/>
    </xf>
    <xf numFmtId="0" fontId="1" fillId="0" borderId="0" xfId="43"/>
    <xf numFmtId="0" fontId="26" fillId="0" borderId="19" xfId="43" applyFont="1" applyBorder="1" applyAlignment="1">
      <alignment horizontal="center" vertical="center" wrapText="1"/>
    </xf>
    <xf numFmtId="0" fontId="1" fillId="0" borderId="19" xfId="43" applyBorder="1" applyAlignment="1">
      <alignment horizontal="left" vertical="center" indent="5"/>
    </xf>
    <xf numFmtId="0" fontId="1" fillId="0" borderId="19" xfId="43" applyBorder="1" applyAlignment="1">
      <alignment horizontal="left" vertical="center" indent="7"/>
    </xf>
    <xf numFmtId="49" fontId="27" fillId="0" borderId="0" xfId="43" applyNumberFormat="1" applyFont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8" fillId="0" borderId="0" xfId="0" applyFont="1" applyAlignment="1">
      <alignment horizontal="justify" vertical="center"/>
    </xf>
    <xf numFmtId="0" fontId="1" fillId="0" borderId="0" xfId="43" applyAlignment="1">
      <alignment vertical="center"/>
    </xf>
    <xf numFmtId="0" fontId="1" fillId="32" borderId="0" xfId="43" applyFill="1"/>
    <xf numFmtId="0" fontId="1" fillId="32" borderId="0" xfId="43" applyFill="1" applyAlignment="1">
      <alignment vertical="center"/>
    </xf>
    <xf numFmtId="0" fontId="1" fillId="0" borderId="19" xfId="0" applyFont="1" applyBorder="1" applyAlignment="1">
      <alignment horizontal="left" vertical="center" wrapText="1" indent="2"/>
    </xf>
    <xf numFmtId="0" fontId="3" fillId="0" borderId="19" xfId="43" applyFont="1" applyBorder="1" applyAlignment="1">
      <alignment horizontal="center" vertical="center" wrapText="1"/>
    </xf>
    <xf numFmtId="0" fontId="27" fillId="0" borderId="19" xfId="43" applyFont="1" applyBorder="1" applyAlignment="1">
      <alignment horizontal="center" vertical="center"/>
    </xf>
    <xf numFmtId="49" fontId="27" fillId="0" borderId="19" xfId="0" applyNumberFormat="1" applyFont="1" applyBorder="1" applyAlignment="1">
      <alignment horizontal="center" vertical="center"/>
    </xf>
    <xf numFmtId="0" fontId="27" fillId="0" borderId="19" xfId="43" applyFont="1" applyBorder="1" applyAlignment="1">
      <alignment horizontal="center" vertical="center" wrapText="1"/>
    </xf>
    <xf numFmtId="49" fontId="27" fillId="0" borderId="19" xfId="43" applyNumberFormat="1" applyFont="1" applyBorder="1" applyAlignment="1">
      <alignment horizontal="center" vertical="center"/>
    </xf>
    <xf numFmtId="0" fontId="1" fillId="26" borderId="0" xfId="43" applyFill="1" applyAlignment="1">
      <alignment vertical="center"/>
    </xf>
    <xf numFmtId="0" fontId="1" fillId="26" borderId="0" xfId="43" applyFill="1"/>
    <xf numFmtId="49" fontId="42" fillId="0" borderId="19" xfId="43" applyNumberFormat="1" applyFont="1" applyBorder="1" applyAlignment="1">
      <alignment horizontal="center" vertical="center"/>
    </xf>
    <xf numFmtId="0" fontId="42" fillId="0" borderId="19" xfId="43" applyFont="1" applyBorder="1" applyAlignment="1">
      <alignment horizontal="center" vertical="center" wrapText="1"/>
    </xf>
    <xf numFmtId="49" fontId="42" fillId="0" borderId="19" xfId="43" applyNumberFormat="1" applyFont="1" applyBorder="1" applyAlignment="1">
      <alignment horizontal="center" vertical="center" wrapText="1"/>
    </xf>
    <xf numFmtId="0" fontId="2" fillId="0" borderId="0" xfId="43" applyFont="1" applyAlignment="1">
      <alignment vertical="center"/>
    </xf>
    <xf numFmtId="0" fontId="2" fillId="0" borderId="0" xfId="43" applyFont="1"/>
    <xf numFmtId="169" fontId="27" fillId="0" borderId="19" xfId="43" applyNumberFormat="1" applyFont="1" applyBorder="1" applyAlignment="1">
      <alignment horizontal="center" vertical="center"/>
    </xf>
    <xf numFmtId="169" fontId="1" fillId="0" borderId="19" xfId="71" applyNumberFormat="1" applyFont="1" applyFill="1" applyBorder="1" applyAlignment="1">
      <alignment horizontal="center" vertical="center"/>
    </xf>
    <xf numFmtId="9" fontId="0" fillId="0" borderId="19" xfId="80" applyFont="1" applyBorder="1"/>
    <xf numFmtId="169" fontId="1" fillId="34" borderId="19" xfId="71" applyNumberFormat="1" applyFont="1" applyFill="1" applyBorder="1" applyAlignment="1">
      <alignment horizontal="center" vertical="center"/>
    </xf>
    <xf numFmtId="9" fontId="1" fillId="0" borderId="19" xfId="80" applyFont="1" applyFill="1" applyBorder="1" applyAlignment="1">
      <alignment horizontal="center" vertical="center"/>
    </xf>
    <xf numFmtId="169" fontId="72" fillId="0" borderId="19" xfId="71" applyNumberFormat="1" applyFont="1" applyFill="1" applyBorder="1" applyAlignment="1">
      <alignment horizontal="center" vertical="center"/>
    </xf>
    <xf numFmtId="49" fontId="27" fillId="35" borderId="19" xfId="0" applyNumberFormat="1" applyFont="1" applyFill="1" applyBorder="1" applyAlignment="1">
      <alignment horizontal="center" vertical="center"/>
    </xf>
    <xf numFmtId="0" fontId="1" fillId="35" borderId="19" xfId="0" applyFont="1" applyFill="1" applyBorder="1" applyAlignment="1">
      <alignment vertical="center" wrapText="1"/>
    </xf>
    <xf numFmtId="0" fontId="27" fillId="35" borderId="19" xfId="43" applyFont="1" applyFill="1" applyBorder="1" applyAlignment="1">
      <alignment horizontal="center" vertical="center"/>
    </xf>
    <xf numFmtId="169" fontId="27" fillId="35" borderId="19" xfId="43" applyNumberFormat="1" applyFont="1" applyFill="1" applyBorder="1" applyAlignment="1">
      <alignment horizontal="center" vertical="center"/>
    </xf>
    <xf numFmtId="169" fontId="1" fillId="35" borderId="19" xfId="71" applyNumberFormat="1" applyFont="1" applyFill="1" applyBorder="1" applyAlignment="1">
      <alignment horizontal="center" vertical="center"/>
    </xf>
    <xf numFmtId="0" fontId="1" fillId="35" borderId="0" xfId="43" applyFill="1" applyAlignment="1">
      <alignment vertical="center"/>
    </xf>
    <xf numFmtId="0" fontId="1" fillId="35" borderId="19" xfId="0" applyFont="1" applyFill="1" applyBorder="1" applyAlignment="1">
      <alignment horizontal="left" vertical="center" wrapText="1" indent="1"/>
    </xf>
    <xf numFmtId="49" fontId="73" fillId="0" borderId="19" xfId="0" applyNumberFormat="1" applyFont="1" applyBorder="1" applyAlignment="1">
      <alignment horizontal="center" vertical="center"/>
    </xf>
    <xf numFmtId="0" fontId="0" fillId="35" borderId="19" xfId="0" applyFill="1" applyBorder="1" applyAlignment="1">
      <alignment horizontal="center" vertical="center"/>
    </xf>
    <xf numFmtId="49" fontId="73" fillId="35" borderId="19" xfId="0" applyNumberFormat="1" applyFont="1" applyFill="1" applyBorder="1" applyAlignment="1">
      <alignment horizontal="center" vertical="center"/>
    </xf>
    <xf numFmtId="49" fontId="27" fillId="36" borderId="19" xfId="0" applyNumberFormat="1" applyFont="1" applyFill="1" applyBorder="1" applyAlignment="1">
      <alignment horizontal="center" vertical="center"/>
    </xf>
    <xf numFmtId="0" fontId="1" fillId="36" borderId="19" xfId="0" applyFont="1" applyFill="1" applyBorder="1" applyAlignment="1">
      <alignment horizontal="left" vertical="center" wrapText="1" indent="1"/>
    </xf>
    <xf numFmtId="0" fontId="27" fillId="36" borderId="19" xfId="43" applyFont="1" applyFill="1" applyBorder="1" applyAlignment="1">
      <alignment horizontal="center" vertical="center"/>
    </xf>
    <xf numFmtId="169" fontId="27" fillId="36" borderId="19" xfId="43" applyNumberFormat="1" applyFont="1" applyFill="1" applyBorder="1" applyAlignment="1">
      <alignment horizontal="center" vertical="center"/>
    </xf>
    <xf numFmtId="169" fontId="1" fillId="36" borderId="19" xfId="71" applyNumberFormat="1" applyFont="1" applyFill="1" applyBorder="1" applyAlignment="1">
      <alignment horizontal="center" vertical="center"/>
    </xf>
    <xf numFmtId="0" fontId="1" fillId="36" borderId="0" xfId="43" applyFill="1" applyAlignment="1">
      <alignment vertical="center"/>
    </xf>
    <xf numFmtId="49" fontId="27" fillId="37" borderId="19" xfId="0" applyNumberFormat="1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left" vertical="center" wrapText="1" indent="1"/>
    </xf>
    <xf numFmtId="0" fontId="27" fillId="37" borderId="19" xfId="43" applyFont="1" applyFill="1" applyBorder="1" applyAlignment="1">
      <alignment horizontal="center" vertical="center"/>
    </xf>
    <xf numFmtId="169" fontId="27" fillId="37" borderId="19" xfId="43" applyNumberFormat="1" applyFont="1" applyFill="1" applyBorder="1" applyAlignment="1">
      <alignment horizontal="center" vertical="center"/>
    </xf>
    <xf numFmtId="169" fontId="1" fillId="37" borderId="19" xfId="71" applyNumberFormat="1" applyFont="1" applyFill="1" applyBorder="1" applyAlignment="1">
      <alignment horizontal="center" vertical="center"/>
    </xf>
    <xf numFmtId="0" fontId="1" fillId="37" borderId="0" xfId="43" applyFill="1" applyAlignment="1">
      <alignment vertical="center"/>
    </xf>
    <xf numFmtId="49" fontId="27" fillId="31" borderId="19" xfId="0" applyNumberFormat="1" applyFont="1" applyFill="1" applyBorder="1" applyAlignment="1">
      <alignment horizontal="center" vertical="center"/>
    </xf>
    <xf numFmtId="0" fontId="1" fillId="31" borderId="19" xfId="0" applyFont="1" applyFill="1" applyBorder="1" applyAlignment="1">
      <alignment horizontal="left" vertical="center" wrapText="1" indent="1"/>
    </xf>
    <xf numFmtId="0" fontId="27" fillId="31" borderId="19" xfId="43" applyFont="1" applyFill="1" applyBorder="1" applyAlignment="1">
      <alignment horizontal="center" vertical="center"/>
    </xf>
    <xf numFmtId="169" fontId="27" fillId="31" borderId="19" xfId="43" applyNumberFormat="1" applyFont="1" applyFill="1" applyBorder="1" applyAlignment="1">
      <alignment horizontal="center" vertical="center"/>
    </xf>
    <xf numFmtId="169" fontId="1" fillId="31" borderId="19" xfId="71" applyNumberFormat="1" applyFont="1" applyFill="1" applyBorder="1" applyAlignment="1">
      <alignment horizontal="center" vertical="center"/>
    </xf>
    <xf numFmtId="0" fontId="1" fillId="31" borderId="0" xfId="43" applyFill="1" applyAlignment="1">
      <alignment vertical="center"/>
    </xf>
    <xf numFmtId="0" fontId="1" fillId="31" borderId="0" xfId="43" applyFill="1"/>
    <xf numFmtId="169" fontId="1" fillId="38" borderId="19" xfId="71" applyNumberFormat="1" applyFont="1" applyFill="1" applyBorder="1" applyAlignment="1">
      <alignment horizontal="center" vertical="center"/>
    </xf>
    <xf numFmtId="0" fontId="1" fillId="31" borderId="19" xfId="0" applyFont="1" applyFill="1" applyBorder="1" applyAlignment="1">
      <alignment vertical="center"/>
    </xf>
    <xf numFmtId="0" fontId="27" fillId="35" borderId="19" xfId="43" applyFont="1" applyFill="1" applyBorder="1" applyAlignment="1">
      <alignment horizontal="center" vertical="center" wrapText="1"/>
    </xf>
    <xf numFmtId="0" fontId="1" fillId="35" borderId="0" xfId="43" applyFill="1"/>
    <xf numFmtId="49" fontId="73" fillId="0" borderId="19" xfId="43" applyNumberFormat="1" applyFont="1" applyBorder="1" applyAlignment="1">
      <alignment horizontal="center" vertical="center"/>
    </xf>
    <xf numFmtId="0" fontId="59" fillId="0" borderId="0" xfId="56" applyFont="1" applyAlignment="1">
      <alignment horizontal="center" vertical="center" wrapText="1"/>
    </xf>
    <xf numFmtId="0" fontId="2" fillId="33" borderId="28" xfId="0" applyFont="1" applyFill="1" applyBorder="1" applyAlignment="1">
      <alignment horizontal="center" vertical="center" wrapText="1"/>
    </xf>
    <xf numFmtId="0" fontId="2" fillId="33" borderId="0" xfId="0" applyFont="1" applyFill="1" applyAlignment="1">
      <alignment horizontal="center" vertical="center" wrapText="1"/>
    </xf>
    <xf numFmtId="0" fontId="2" fillId="33" borderId="19" xfId="0" applyFont="1" applyFill="1" applyBorder="1" applyAlignment="1">
      <alignment horizontal="center" vertical="center" wrapText="1"/>
    </xf>
    <xf numFmtId="0" fontId="59" fillId="0" borderId="0" xfId="56" applyFont="1" applyAlignment="1">
      <alignment horizontal="left" vertical="center" wrapText="1"/>
    </xf>
    <xf numFmtId="0" fontId="59" fillId="0" borderId="0" xfId="41" applyFont="1" applyAlignment="1">
      <alignment horizontal="center" vertical="center" wrapText="1"/>
    </xf>
    <xf numFmtId="49" fontId="71" fillId="0" borderId="19" xfId="43" applyNumberFormat="1" applyFont="1" applyBorder="1" applyAlignment="1">
      <alignment horizontal="center" vertical="center"/>
    </xf>
    <xf numFmtId="0" fontId="3" fillId="0" borderId="19" xfId="43" applyFont="1" applyBorder="1" applyAlignment="1">
      <alignment horizontal="center" vertical="center" wrapText="1"/>
    </xf>
    <xf numFmtId="0" fontId="2" fillId="0" borderId="19" xfId="43" applyFont="1" applyBorder="1" applyAlignment="1">
      <alignment horizontal="center" vertical="center" wrapText="1"/>
    </xf>
    <xf numFmtId="49" fontId="42" fillId="0" borderId="19" xfId="43" applyNumberFormat="1" applyFont="1" applyBorder="1" applyAlignment="1">
      <alignment horizontal="center" vertical="center" wrapText="1"/>
    </xf>
    <xf numFmtId="0" fontId="43" fillId="0" borderId="0" xfId="43" applyFont="1" applyAlignment="1">
      <alignment horizontal="center" vertical="center" wrapText="1"/>
    </xf>
    <xf numFmtId="0" fontId="70" fillId="0" borderId="0" xfId="43" applyFont="1" applyAlignment="1">
      <alignment horizontal="center" vertical="center" wrapText="1"/>
    </xf>
    <xf numFmtId="0" fontId="68" fillId="0" borderId="0" xfId="0" applyFont="1" applyAlignment="1">
      <alignment horizontal="center" vertical="center"/>
    </xf>
    <xf numFmtId="0" fontId="69" fillId="0" borderId="0" xfId="0" applyFont="1" applyAlignment="1">
      <alignment horizontal="center" vertical="top"/>
    </xf>
    <xf numFmtId="0" fontId="68" fillId="0" borderId="0" xfId="0" applyFont="1" applyAlignment="1">
      <alignment horizontal="center" vertical="center" wrapText="1"/>
    </xf>
    <xf numFmtId="0" fontId="44" fillId="0" borderId="0" xfId="0" applyFont="1" applyAlignment="1">
      <alignment horizontal="center" vertical="top" wrapText="1"/>
    </xf>
    <xf numFmtId="0" fontId="1" fillId="0" borderId="19" xfId="43" applyBorder="1" applyAlignment="1">
      <alignment horizontal="left" vertical="center" wrapText="1"/>
    </xf>
    <xf numFmtId="0" fontId="70" fillId="26" borderId="23" xfId="43" applyFont="1" applyFill="1" applyBorder="1" applyAlignment="1">
      <alignment horizontal="center" vertical="center" wrapText="1"/>
    </xf>
    <xf numFmtId="0" fontId="70" fillId="26" borderId="29" xfId="43" applyFont="1" applyFill="1" applyBorder="1" applyAlignment="1">
      <alignment horizontal="center" vertical="center" wrapText="1"/>
    </xf>
    <xf numFmtId="0" fontId="70" fillId="26" borderId="30" xfId="43" applyFont="1" applyFill="1" applyBorder="1" applyAlignment="1">
      <alignment horizontal="center" vertical="center" wrapText="1"/>
    </xf>
    <xf numFmtId="0" fontId="70" fillId="26" borderId="18" xfId="43" applyFont="1" applyFill="1" applyBorder="1" applyAlignment="1">
      <alignment horizontal="center" vertical="center" wrapText="1"/>
    </xf>
    <xf numFmtId="0" fontId="70" fillId="26" borderId="31" xfId="43" applyFont="1" applyFill="1" applyBorder="1" applyAlignment="1">
      <alignment horizontal="center" vertical="center" wrapText="1"/>
    </xf>
    <xf numFmtId="0" fontId="70" fillId="26" borderId="32" xfId="43" applyFont="1" applyFill="1" applyBorder="1" applyAlignment="1">
      <alignment horizontal="center" vertical="center" wrapText="1"/>
    </xf>
  </cellXfs>
  <cellStyles count="81">
    <cellStyle name="20% - Акцент1 2" xfId="1" xr:uid="{00000000-0005-0000-0000-000000000000}"/>
    <cellStyle name="20% - Акцент2 2" xfId="2" xr:uid="{00000000-0005-0000-0000-000001000000}"/>
    <cellStyle name="20% - Акцент3 2" xfId="3" xr:uid="{00000000-0005-0000-0000-000002000000}"/>
    <cellStyle name="20% - Акцент4 2" xfId="4" xr:uid="{00000000-0005-0000-0000-000003000000}"/>
    <cellStyle name="20% - Акцент5 2" xfId="5" xr:uid="{00000000-0005-0000-0000-000004000000}"/>
    <cellStyle name="20% - Акцент6 2" xfId="6" xr:uid="{00000000-0005-0000-0000-000005000000}"/>
    <cellStyle name="40% - Акцент1 2" xfId="7" xr:uid="{00000000-0005-0000-0000-000006000000}"/>
    <cellStyle name="40% - Акцент2 2" xfId="8" xr:uid="{00000000-0005-0000-0000-000007000000}"/>
    <cellStyle name="40% - Акцент3 2" xfId="9" xr:uid="{00000000-0005-0000-0000-000008000000}"/>
    <cellStyle name="40% - Акцент4 2" xfId="10" xr:uid="{00000000-0005-0000-0000-000009000000}"/>
    <cellStyle name="40% - Акцент5 2" xfId="11" xr:uid="{00000000-0005-0000-0000-00000A000000}"/>
    <cellStyle name="40% - Акцент6 2" xfId="12" xr:uid="{00000000-0005-0000-0000-00000B000000}"/>
    <cellStyle name="60% - Акцент1 2" xfId="13" xr:uid="{00000000-0005-0000-0000-00000C000000}"/>
    <cellStyle name="60% - Акцент2 2" xfId="14" xr:uid="{00000000-0005-0000-0000-00000D000000}"/>
    <cellStyle name="60% - Акцент3 2" xfId="15" xr:uid="{00000000-0005-0000-0000-00000E000000}"/>
    <cellStyle name="60% - Акцент4 2" xfId="16" xr:uid="{00000000-0005-0000-0000-00000F000000}"/>
    <cellStyle name="60% - Акцент5 2" xfId="17" xr:uid="{00000000-0005-0000-0000-000010000000}"/>
    <cellStyle name="60% - Акцент6 2" xfId="18" xr:uid="{00000000-0005-0000-0000-000011000000}"/>
    <cellStyle name="Normal 2" xfId="19" xr:uid="{00000000-0005-0000-0000-000012000000}"/>
    <cellStyle name="Акцент1 2" xfId="20" xr:uid="{00000000-0005-0000-0000-000013000000}"/>
    <cellStyle name="Акцент2 2" xfId="21" xr:uid="{00000000-0005-0000-0000-000014000000}"/>
    <cellStyle name="Акцент3 2" xfId="22" xr:uid="{00000000-0005-0000-0000-000015000000}"/>
    <cellStyle name="Акцент4 2" xfId="23" xr:uid="{00000000-0005-0000-0000-000016000000}"/>
    <cellStyle name="Акцент5 2" xfId="24" xr:uid="{00000000-0005-0000-0000-000017000000}"/>
    <cellStyle name="Акцент6 2" xfId="25" xr:uid="{00000000-0005-0000-0000-000018000000}"/>
    <cellStyle name="Ввод  2" xfId="26" xr:uid="{00000000-0005-0000-0000-000019000000}"/>
    <cellStyle name="Вывод 2" xfId="27" xr:uid="{00000000-0005-0000-0000-00001A000000}"/>
    <cellStyle name="Вычисление 2" xfId="28" xr:uid="{00000000-0005-0000-0000-00001B000000}"/>
    <cellStyle name="Заголовок 1 2" xfId="29" xr:uid="{00000000-0005-0000-0000-00001C000000}"/>
    <cellStyle name="Заголовок 2 2" xfId="30" xr:uid="{00000000-0005-0000-0000-00001D000000}"/>
    <cellStyle name="Заголовок 3 2" xfId="31" xr:uid="{00000000-0005-0000-0000-00001E000000}"/>
    <cellStyle name="Заголовок 4 2" xfId="32" xr:uid="{00000000-0005-0000-0000-00001F000000}"/>
    <cellStyle name="Итог 2" xfId="33" xr:uid="{00000000-0005-0000-0000-000020000000}"/>
    <cellStyle name="Контрольная ячейка 2" xfId="34" xr:uid="{00000000-0005-0000-0000-000021000000}"/>
    <cellStyle name="Название 2" xfId="35" xr:uid="{00000000-0005-0000-0000-000022000000}"/>
    <cellStyle name="Нейтральный 2" xfId="36" xr:uid="{00000000-0005-0000-0000-000023000000}"/>
    <cellStyle name="Обычный" xfId="0" builtinId="0"/>
    <cellStyle name="Обычный 12" xfId="37" xr:uid="{00000000-0005-0000-0000-000025000000}"/>
    <cellStyle name="Обычный 12 2" xfId="38" xr:uid="{00000000-0005-0000-0000-000026000000}"/>
    <cellStyle name="Обычный 2" xfId="39" xr:uid="{00000000-0005-0000-0000-000027000000}"/>
    <cellStyle name="Обычный 2 26 2" xfId="40" xr:uid="{00000000-0005-0000-0000-000028000000}"/>
    <cellStyle name="Обычный 3" xfId="41" xr:uid="{00000000-0005-0000-0000-000029000000}"/>
    <cellStyle name="Обычный 3 10 2" xfId="42" xr:uid="{00000000-0005-0000-0000-00002A000000}"/>
    <cellStyle name="Обычный 3 2" xfId="43" xr:uid="{00000000-0005-0000-0000-00002B000000}"/>
    <cellStyle name="Обычный 3 2 2 2" xfId="44" xr:uid="{00000000-0005-0000-0000-00002C000000}"/>
    <cellStyle name="Обычный 3 21" xfId="45" xr:uid="{00000000-0005-0000-0000-00002D000000}"/>
    <cellStyle name="Обычный 30" xfId="46" xr:uid="{00000000-0005-0000-0000-00002E000000}"/>
    <cellStyle name="Обычный 4" xfId="47" xr:uid="{00000000-0005-0000-0000-00002F000000}"/>
    <cellStyle name="Обычный 4 2" xfId="48" xr:uid="{00000000-0005-0000-0000-000030000000}"/>
    <cellStyle name="Обычный 5" xfId="49" xr:uid="{00000000-0005-0000-0000-000031000000}"/>
    <cellStyle name="Обычный 6" xfId="50" xr:uid="{00000000-0005-0000-0000-000032000000}"/>
    <cellStyle name="Обычный 6 2" xfId="51" xr:uid="{00000000-0005-0000-0000-000033000000}"/>
    <cellStyle name="Обычный 6 2 2" xfId="52" xr:uid="{00000000-0005-0000-0000-000034000000}"/>
    <cellStyle name="Обычный 6 2 3" xfId="53" xr:uid="{00000000-0005-0000-0000-000035000000}"/>
    <cellStyle name="Обычный 7" xfId="54" xr:uid="{00000000-0005-0000-0000-000036000000}"/>
    <cellStyle name="Обычный 7 2" xfId="55" xr:uid="{00000000-0005-0000-0000-000037000000}"/>
    <cellStyle name="Обычный 8" xfId="56" xr:uid="{00000000-0005-0000-0000-000038000000}"/>
    <cellStyle name="Обычный_BPnov (1)" xfId="57" xr:uid="{00000000-0005-0000-0000-000039000000}"/>
    <cellStyle name="Обычный_Сводка для эот" xfId="58" xr:uid="{00000000-0005-0000-0000-00003A000000}"/>
    <cellStyle name="Обычный_Формат МЭ  - (кор  08 09 2010) 2" xfId="59" xr:uid="{00000000-0005-0000-0000-00003B000000}"/>
    <cellStyle name="Плохой 2" xfId="60" xr:uid="{00000000-0005-0000-0000-00003C000000}"/>
    <cellStyle name="Пояснение 2" xfId="61" xr:uid="{00000000-0005-0000-0000-00003D000000}"/>
    <cellStyle name="Примечание 2" xfId="62" xr:uid="{00000000-0005-0000-0000-00003E000000}"/>
    <cellStyle name="Процентный" xfId="80" builtinId="5"/>
    <cellStyle name="Процентный 2" xfId="63" xr:uid="{00000000-0005-0000-0000-00003F000000}"/>
    <cellStyle name="Процентный 2 3" xfId="64" xr:uid="{00000000-0005-0000-0000-000040000000}"/>
    <cellStyle name="Процентный 2 3 2" xfId="65" xr:uid="{00000000-0005-0000-0000-000041000000}"/>
    <cellStyle name="Процентный 3" xfId="66" xr:uid="{00000000-0005-0000-0000-000042000000}"/>
    <cellStyle name="Процентный 4" xfId="67" xr:uid="{00000000-0005-0000-0000-000043000000}"/>
    <cellStyle name="Связанная ячейка 2" xfId="68" xr:uid="{00000000-0005-0000-0000-000044000000}"/>
    <cellStyle name="Стиль 1" xfId="69" xr:uid="{00000000-0005-0000-0000-000045000000}"/>
    <cellStyle name="Текст предупреждения 2" xfId="70" xr:uid="{00000000-0005-0000-0000-000046000000}"/>
    <cellStyle name="Финансовый" xfId="71" builtinId="3"/>
    <cellStyle name="Финансовый 2" xfId="72" xr:uid="{00000000-0005-0000-0000-000048000000}"/>
    <cellStyle name="Финансовый 2 2 2 2 2" xfId="73" xr:uid="{00000000-0005-0000-0000-000049000000}"/>
    <cellStyle name="Финансовый 3" xfId="74" xr:uid="{00000000-0005-0000-0000-00004A000000}"/>
    <cellStyle name="Финансовый 5" xfId="75" xr:uid="{00000000-0005-0000-0000-00004B000000}"/>
    <cellStyle name="Финансовый 5 2" xfId="76" xr:uid="{00000000-0005-0000-0000-00004C000000}"/>
    <cellStyle name="Финансовый 6" xfId="77" xr:uid="{00000000-0005-0000-0000-00004D000000}"/>
    <cellStyle name="Финансовый_Смета 2000 г." xfId="78" xr:uid="{00000000-0005-0000-0000-00004E000000}"/>
    <cellStyle name="Хороший 2" xfId="79" xr:uid="{00000000-0005-0000-0000-00004F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4"/>
  <sheetViews>
    <sheetView topLeftCell="A49" zoomScale="70" zoomScaleNormal="70" workbookViewId="0">
      <selection activeCell="I83" sqref="I83"/>
    </sheetView>
  </sheetViews>
  <sheetFormatPr defaultColWidth="9.85546875" defaultRowHeight="15.75" x14ac:dyDescent="0.25"/>
  <cols>
    <col min="1" max="1" width="10.85546875" style="106" customWidth="1"/>
    <col min="2" max="2" width="88.140625" style="106" customWidth="1"/>
    <col min="3" max="3" width="19.5703125" style="106" customWidth="1"/>
    <col min="4" max="4" width="18.140625" style="106" bestFit="1" customWidth="1"/>
    <col min="5" max="6" width="18.7109375" style="106" bestFit="1" customWidth="1"/>
    <col min="7" max="7" width="13.28515625" style="65" hidden="1" customWidth="1"/>
    <col min="8" max="8" width="87.5703125" style="65" customWidth="1"/>
    <col min="9" max="9" width="68.7109375" style="65" customWidth="1"/>
    <col min="10" max="10" width="9.85546875" style="65" customWidth="1"/>
    <col min="11" max="16384" width="9.85546875" style="65"/>
  </cols>
  <sheetData>
    <row r="1" spans="1:8" x14ac:dyDescent="0.25">
      <c r="A1" s="339" t="s">
        <v>233</v>
      </c>
      <c r="B1" s="340"/>
      <c r="C1" s="340"/>
      <c r="D1" s="340"/>
      <c r="E1" s="340"/>
      <c r="F1" s="340"/>
      <c r="G1" s="340"/>
    </row>
    <row r="2" spans="1:8" ht="16.5" thickBot="1" x14ac:dyDescent="0.3">
      <c r="A2" s="66" t="s">
        <v>0</v>
      </c>
      <c r="B2" s="67" t="s">
        <v>234</v>
      </c>
      <c r="C2" s="68" t="s">
        <v>235</v>
      </c>
      <c r="D2" s="68" t="s">
        <v>236</v>
      </c>
      <c r="E2" s="68" t="s">
        <v>237</v>
      </c>
      <c r="F2" s="68" t="s">
        <v>238</v>
      </c>
      <c r="G2" s="68" t="s">
        <v>195</v>
      </c>
    </row>
    <row r="3" spans="1:8" ht="16.5" thickBot="1" x14ac:dyDescent="0.3">
      <c r="A3" s="69">
        <v>1</v>
      </c>
      <c r="B3" s="70">
        <v>2</v>
      </c>
      <c r="C3" s="71"/>
      <c r="D3" s="71">
        <v>4</v>
      </c>
      <c r="E3" s="71">
        <v>5</v>
      </c>
      <c r="F3" s="71">
        <v>5</v>
      </c>
      <c r="G3" s="72"/>
    </row>
    <row r="4" spans="1:8" x14ac:dyDescent="0.25">
      <c r="A4" s="73" t="s">
        <v>239</v>
      </c>
      <c r="B4" s="74" t="s">
        <v>240</v>
      </c>
      <c r="C4" s="75">
        <v>1471.4087790958158</v>
      </c>
      <c r="D4" s="75">
        <v>1573.3819227067406</v>
      </c>
      <c r="E4" s="75">
        <v>1585.7592146296631</v>
      </c>
      <c r="F4" s="75">
        <v>1649.5931772703236</v>
      </c>
      <c r="G4" s="76">
        <f>SUM(C4:F4)</f>
        <v>6280.1430937025425</v>
      </c>
      <c r="H4" s="77"/>
    </row>
    <row r="5" spans="1:8" x14ac:dyDescent="0.25">
      <c r="A5" s="78"/>
      <c r="B5" s="79" t="s">
        <v>241</v>
      </c>
      <c r="C5" s="75"/>
      <c r="D5" s="75"/>
      <c r="E5" s="75"/>
      <c r="F5" s="75"/>
      <c r="G5" s="76" t="e">
        <f>#N/A</f>
        <v>#N/A</v>
      </c>
    </row>
    <row r="6" spans="1:8" ht="31.5" x14ac:dyDescent="0.25">
      <c r="A6" s="78" t="s">
        <v>242</v>
      </c>
      <c r="B6" s="79" t="s">
        <v>243</v>
      </c>
      <c r="C6" s="80">
        <v>1393.5521911251199</v>
      </c>
      <c r="D6" s="75">
        <v>1487.8664643789443</v>
      </c>
      <c r="E6" s="75">
        <v>1527.3172112506459</v>
      </c>
      <c r="F6" s="75">
        <v>1587.9392953829388</v>
      </c>
      <c r="G6" s="76" t="e">
        <f>#N/A</f>
        <v>#N/A</v>
      </c>
      <c r="H6" s="77"/>
    </row>
    <row r="7" spans="1:8" x14ac:dyDescent="0.25">
      <c r="A7" s="81" t="s">
        <v>244</v>
      </c>
      <c r="B7" s="79" t="s">
        <v>245</v>
      </c>
      <c r="C7" s="80">
        <v>77.856587970695983</v>
      </c>
      <c r="D7" s="75">
        <v>85.515458327796352</v>
      </c>
      <c r="E7" s="75">
        <v>58.442003379017144</v>
      </c>
      <c r="F7" s="75">
        <v>61.653881887384891</v>
      </c>
      <c r="G7" s="76" t="e">
        <f>#N/A</f>
        <v>#N/A</v>
      </c>
      <c r="H7" s="77"/>
    </row>
    <row r="8" spans="1:8" x14ac:dyDescent="0.25">
      <c r="A8" s="82" t="s">
        <v>246</v>
      </c>
      <c r="B8" s="74" t="s">
        <v>247</v>
      </c>
      <c r="C8" s="83">
        <v>1771.9911320000001</v>
      </c>
      <c r="D8" s="75">
        <v>1891.5538059999997</v>
      </c>
      <c r="E8" s="75">
        <v>1908.3476839999998</v>
      </c>
      <c r="F8" s="75">
        <v>1955.6517599999997</v>
      </c>
      <c r="G8" s="76" t="e">
        <f>#N/A</f>
        <v>#N/A</v>
      </c>
      <c r="H8" s="77"/>
    </row>
    <row r="9" spans="1:8" x14ac:dyDescent="0.25">
      <c r="A9" s="84" t="s">
        <v>73</v>
      </c>
      <c r="B9" s="74" t="s">
        <v>248</v>
      </c>
      <c r="C9" s="83">
        <v>581.75411182272308</v>
      </c>
      <c r="D9" s="75">
        <v>602.76269116160211</v>
      </c>
      <c r="E9" s="75">
        <v>624.65447809439888</v>
      </c>
      <c r="F9" s="75">
        <v>649.33861305256653</v>
      </c>
      <c r="G9" s="76" t="e">
        <f>#N/A</f>
        <v>#N/A</v>
      </c>
      <c r="H9" s="85"/>
    </row>
    <row r="10" spans="1:8" x14ac:dyDescent="0.25">
      <c r="A10" s="78"/>
      <c r="B10" s="79" t="s">
        <v>241</v>
      </c>
      <c r="C10" s="86"/>
      <c r="D10" s="87"/>
      <c r="E10" s="87"/>
      <c r="F10" s="87"/>
      <c r="G10" s="76" t="e">
        <f>#N/A</f>
        <v>#N/A</v>
      </c>
      <c r="H10" s="88"/>
    </row>
    <row r="11" spans="1:8" x14ac:dyDescent="0.25">
      <c r="A11" s="78" t="s">
        <v>242</v>
      </c>
      <c r="B11" s="79" t="s">
        <v>249</v>
      </c>
      <c r="C11" s="86">
        <v>531.86404964964311</v>
      </c>
      <c r="D11" s="87">
        <v>550.01240520932345</v>
      </c>
      <c r="E11" s="87">
        <v>568.79355056220675</v>
      </c>
      <c r="F11" s="87">
        <v>589.84546384991336</v>
      </c>
      <c r="G11" s="76" t="e">
        <f>#N/A</f>
        <v>#N/A</v>
      </c>
    </row>
    <row r="12" spans="1:8" x14ac:dyDescent="0.25">
      <c r="A12" s="78" t="s">
        <v>244</v>
      </c>
      <c r="B12" s="79" t="s">
        <v>2</v>
      </c>
      <c r="C12" s="86">
        <v>31.666067833079996</v>
      </c>
      <c r="D12" s="87">
        <v>32.87315513539864</v>
      </c>
      <c r="E12" s="87">
        <v>34.354445003837562</v>
      </c>
      <c r="F12" s="87">
        <v>36.24393947904862</v>
      </c>
      <c r="G12" s="76" t="e">
        <f>#N/A</f>
        <v>#N/A</v>
      </c>
    </row>
    <row r="13" spans="1:8" x14ac:dyDescent="0.25">
      <c r="A13" s="78" t="s">
        <v>250</v>
      </c>
      <c r="B13" s="79" t="s">
        <v>251</v>
      </c>
      <c r="C13" s="86">
        <v>18.223994339999997</v>
      </c>
      <c r="D13" s="87">
        <v>19.877130816879994</v>
      </c>
      <c r="E13" s="87">
        <v>21.506482528354638</v>
      </c>
      <c r="F13" s="87">
        <v>23.249209723604455</v>
      </c>
      <c r="G13" s="76" t="e">
        <f>#N/A</f>
        <v>#N/A</v>
      </c>
      <c r="H13" s="89"/>
    </row>
    <row r="14" spans="1:8" x14ac:dyDescent="0.25">
      <c r="A14" s="84" t="s">
        <v>108</v>
      </c>
      <c r="B14" s="74" t="s">
        <v>8</v>
      </c>
      <c r="C14" s="83">
        <v>490.76007416401131</v>
      </c>
      <c r="D14" s="75">
        <v>509.40895698224375</v>
      </c>
      <c r="E14" s="75">
        <v>532.33236004644471</v>
      </c>
      <c r="F14" s="75">
        <v>561.6106398489992</v>
      </c>
      <c r="G14" s="76" t="e">
        <f>#N/A</f>
        <v>#N/A</v>
      </c>
    </row>
    <row r="15" spans="1:8" x14ac:dyDescent="0.25">
      <c r="A15" s="84" t="s">
        <v>179</v>
      </c>
      <c r="B15" s="74" t="s">
        <v>3</v>
      </c>
      <c r="C15" s="83">
        <v>182.08791219999995</v>
      </c>
      <c r="D15" s="90">
        <v>248.444089961</v>
      </c>
      <c r="E15" s="90">
        <v>249.09855200399997</v>
      </c>
      <c r="F15" s="90">
        <v>247.51132661719998</v>
      </c>
      <c r="G15" s="76" t="e">
        <f>#N/A</f>
        <v>#N/A</v>
      </c>
      <c r="H15" s="89"/>
    </row>
    <row r="16" spans="1:8" x14ac:dyDescent="0.25">
      <c r="A16" s="84" t="s">
        <v>252</v>
      </c>
      <c r="B16" s="74" t="s">
        <v>253</v>
      </c>
      <c r="C16" s="83">
        <v>12.714032999999999</v>
      </c>
      <c r="D16" s="75">
        <v>13.451446914</v>
      </c>
      <c r="E16" s="75">
        <v>14.191276494269999</v>
      </c>
      <c r="F16" s="75">
        <v>14.971796701454849</v>
      </c>
      <c r="G16" s="76" t="e">
        <f>#N/A</f>
        <v>#N/A</v>
      </c>
      <c r="H16" s="91"/>
    </row>
    <row r="17" spans="1:8" x14ac:dyDescent="0.25">
      <c r="A17" s="84" t="s">
        <v>254</v>
      </c>
      <c r="B17" s="74" t="s">
        <v>255</v>
      </c>
      <c r="C17" s="83">
        <v>504.6750008132658</v>
      </c>
      <c r="D17" s="75">
        <v>517.48662098115392</v>
      </c>
      <c r="E17" s="75">
        <v>488.07101736088623</v>
      </c>
      <c r="F17" s="75">
        <v>482.21938377977926</v>
      </c>
      <c r="G17" s="76" t="e">
        <f>#N/A</f>
        <v>#N/A</v>
      </c>
    </row>
    <row r="18" spans="1:8" x14ac:dyDescent="0.25">
      <c r="A18" s="78"/>
      <c r="B18" s="79" t="s">
        <v>241</v>
      </c>
      <c r="C18" s="86"/>
      <c r="D18" s="87"/>
      <c r="E18" s="87"/>
      <c r="F18" s="87"/>
      <c r="G18" s="76" t="e">
        <f>#N/A</f>
        <v>#N/A</v>
      </c>
    </row>
    <row r="19" spans="1:8" x14ac:dyDescent="0.25">
      <c r="A19" s="78" t="s">
        <v>256</v>
      </c>
      <c r="B19" s="79" t="s">
        <v>257</v>
      </c>
      <c r="C19" s="86">
        <v>81.454113800000002</v>
      </c>
      <c r="D19" s="92">
        <v>84.549370124400014</v>
      </c>
      <c r="E19" s="92">
        <v>88.354091779998015</v>
      </c>
      <c r="F19" s="92">
        <v>93.213566827897893</v>
      </c>
      <c r="G19" s="76" t="e">
        <f>#N/A</f>
        <v>#N/A</v>
      </c>
    </row>
    <row r="20" spans="1:8" x14ac:dyDescent="0.25">
      <c r="A20" s="78" t="s">
        <v>258</v>
      </c>
      <c r="B20" s="79" t="s">
        <v>259</v>
      </c>
      <c r="C20" s="86">
        <v>83.031887504799997</v>
      </c>
      <c r="D20" s="92">
        <v>76.232030650702399</v>
      </c>
      <c r="E20" s="92">
        <v>55.973239839984004</v>
      </c>
      <c r="F20" s="92">
        <v>26.906259125183126</v>
      </c>
      <c r="G20" s="76" t="e">
        <f>#N/A</f>
        <v>#N/A</v>
      </c>
    </row>
    <row r="21" spans="1:8" ht="16.5" thickBot="1" x14ac:dyDescent="0.3">
      <c r="A21" s="93" t="s">
        <v>260</v>
      </c>
      <c r="B21" s="79" t="s">
        <v>261</v>
      </c>
      <c r="C21" s="86">
        <v>29.437230865959801</v>
      </c>
      <c r="D21" s="92">
        <v>31.14459025618547</v>
      </c>
      <c r="E21" s="92">
        <v>32.857542720275667</v>
      </c>
      <c r="F21" s="92">
        <v>34.66470756989083</v>
      </c>
      <c r="G21" s="76" t="e">
        <f>#N/A</f>
        <v>#N/A</v>
      </c>
    </row>
    <row r="22" spans="1:8" ht="16.5" thickBot="1" x14ac:dyDescent="0.3">
      <c r="A22" s="94" t="s">
        <v>262</v>
      </c>
      <c r="B22" s="74" t="s">
        <v>263</v>
      </c>
      <c r="C22" s="83">
        <v>-300.58235290418429</v>
      </c>
      <c r="D22" s="75">
        <v>-318.17188329325904</v>
      </c>
      <c r="E22" s="75">
        <v>-322.58846937033672</v>
      </c>
      <c r="F22" s="75">
        <v>-306.05858272967612</v>
      </c>
      <c r="G22" s="76" t="e">
        <f>#N/A</f>
        <v>#N/A</v>
      </c>
      <c r="H22" s="77"/>
    </row>
    <row r="23" spans="1:8" x14ac:dyDescent="0.25">
      <c r="A23" s="73" t="s">
        <v>264</v>
      </c>
      <c r="B23" s="74" t="s">
        <v>265</v>
      </c>
      <c r="C23" s="83">
        <v>253.47853612210002</v>
      </c>
      <c r="D23" s="75">
        <v>298.69440072895054</v>
      </c>
      <c r="E23" s="75">
        <v>343.39307794321775</v>
      </c>
      <c r="F23" s="75">
        <v>372.35159082009477</v>
      </c>
      <c r="G23" s="76" t="e">
        <f>#N/A</f>
        <v>#N/A</v>
      </c>
      <c r="H23" s="77"/>
    </row>
    <row r="24" spans="1:8" x14ac:dyDescent="0.25">
      <c r="A24" s="78" t="s">
        <v>73</v>
      </c>
      <c r="B24" s="79" t="s">
        <v>266</v>
      </c>
      <c r="C24" s="86">
        <v>547.27176001905093</v>
      </c>
      <c r="D24" s="87">
        <v>465.27259175792665</v>
      </c>
      <c r="E24" s="87">
        <v>514.8162623415493</v>
      </c>
      <c r="F24" s="87">
        <v>545.21251286033453</v>
      </c>
      <c r="G24" s="76" t="e">
        <f>#N/A</f>
        <v>#N/A</v>
      </c>
    </row>
    <row r="25" spans="1:8" x14ac:dyDescent="0.25">
      <c r="A25" s="78"/>
      <c r="B25" s="79" t="s">
        <v>267</v>
      </c>
      <c r="C25" s="86"/>
      <c r="D25" s="92"/>
      <c r="E25" s="92"/>
      <c r="F25" s="92"/>
      <c r="G25" s="76" t="e">
        <f>#N/A</f>
        <v>#N/A</v>
      </c>
    </row>
    <row r="26" spans="1:8" x14ac:dyDescent="0.25">
      <c r="A26" s="78" t="s">
        <v>242</v>
      </c>
      <c r="B26" s="79" t="s">
        <v>268</v>
      </c>
      <c r="C26" s="86">
        <v>0</v>
      </c>
      <c r="D26" s="92">
        <v>0</v>
      </c>
      <c r="E26" s="92">
        <v>0</v>
      </c>
      <c r="F26" s="92">
        <v>0</v>
      </c>
      <c r="G26" s="76" t="e">
        <f>#N/A</f>
        <v>#N/A</v>
      </c>
    </row>
    <row r="27" spans="1:8" x14ac:dyDescent="0.25">
      <c r="A27" s="78" t="s">
        <v>244</v>
      </c>
      <c r="B27" s="95" t="s">
        <v>269</v>
      </c>
      <c r="C27" s="96">
        <v>3.6487099999999999</v>
      </c>
      <c r="D27" s="97">
        <v>3.8603351799999999</v>
      </c>
      <c r="E27" s="97">
        <v>4.0726536149000001</v>
      </c>
      <c r="F27" s="97">
        <v>4.296649563719499</v>
      </c>
      <c r="G27" s="76" t="e">
        <f>#N/A</f>
        <v>#N/A</v>
      </c>
    </row>
    <row r="28" spans="1:8" x14ac:dyDescent="0.25">
      <c r="A28" s="78" t="s">
        <v>108</v>
      </c>
      <c r="B28" s="79" t="s">
        <v>270</v>
      </c>
      <c r="C28" s="86">
        <v>293.79322389695091</v>
      </c>
      <c r="D28" s="87">
        <v>166.57819102897611</v>
      </c>
      <c r="E28" s="87">
        <v>171.42318439833156</v>
      </c>
      <c r="F28" s="87">
        <v>172.86092204023979</v>
      </c>
      <c r="G28" s="76" t="e">
        <f>#N/A</f>
        <v>#N/A</v>
      </c>
      <c r="H28" s="98"/>
    </row>
    <row r="29" spans="1:8" x14ac:dyDescent="0.25">
      <c r="A29" s="78"/>
      <c r="B29" s="79" t="s">
        <v>267</v>
      </c>
      <c r="C29" s="86"/>
      <c r="D29" s="87"/>
      <c r="E29" s="87"/>
      <c r="F29" s="87"/>
      <c r="G29" s="76" t="e">
        <f>#N/A</f>
        <v>#N/A</v>
      </c>
    </row>
    <row r="30" spans="1:8" ht="16.5" thickBot="1" x14ac:dyDescent="0.3">
      <c r="A30" s="93" t="s">
        <v>271</v>
      </c>
      <c r="B30" s="79" t="s">
        <v>272</v>
      </c>
      <c r="C30" s="86">
        <v>31.952114379999998</v>
      </c>
      <c r="D30" s="87">
        <v>24.37875</v>
      </c>
      <c r="E30" s="87">
        <v>21.532499999999999</v>
      </c>
      <c r="F30" s="87">
        <v>14.72625</v>
      </c>
      <c r="G30" s="76" t="e">
        <f>#N/A</f>
        <v>#N/A</v>
      </c>
    </row>
    <row r="31" spans="1:8" ht="16.5" thickBot="1" x14ac:dyDescent="0.3">
      <c r="A31" s="99" t="s">
        <v>273</v>
      </c>
      <c r="B31" s="74" t="s">
        <v>274</v>
      </c>
      <c r="C31" s="83">
        <v>-1.2522714238188826</v>
      </c>
      <c r="D31" s="75">
        <v>29.057211497375079</v>
      </c>
      <c r="E31" s="75">
        <v>70.01301915479678</v>
      </c>
      <c r="F31" s="75">
        <v>112.9799105407082</v>
      </c>
      <c r="G31" s="76" t="e">
        <f>#N/A</f>
        <v>#N/A</v>
      </c>
      <c r="H31" s="77"/>
    </row>
    <row r="32" spans="1:8" ht="16.5" thickBot="1" x14ac:dyDescent="0.3">
      <c r="A32" s="99" t="s">
        <v>275</v>
      </c>
      <c r="B32" s="74" t="s">
        <v>276</v>
      </c>
      <c r="C32" s="83">
        <v>0</v>
      </c>
      <c r="D32" s="75">
        <v>5.8114422994750159</v>
      </c>
      <c r="E32" s="75">
        <v>14.002603830959357</v>
      </c>
      <c r="F32" s="75">
        <v>22.595982108141641</v>
      </c>
      <c r="G32" s="76" t="e">
        <f>#N/A</f>
        <v>#N/A</v>
      </c>
    </row>
    <row r="33" spans="1:8" ht="16.5" thickBot="1" x14ac:dyDescent="0.3">
      <c r="A33" s="99" t="s">
        <v>277</v>
      </c>
      <c r="B33" s="74" t="s">
        <v>278</v>
      </c>
      <c r="C33" s="83">
        <v>-1.2522714238188826</v>
      </c>
      <c r="D33" s="90">
        <v>23.245769197900064</v>
      </c>
      <c r="E33" s="90">
        <v>56.010415323837421</v>
      </c>
      <c r="F33" s="90">
        <v>90.383928432566563</v>
      </c>
      <c r="G33" s="76" t="e">
        <f>#N/A</f>
        <v>#N/A</v>
      </c>
      <c r="H33" s="77"/>
    </row>
    <row r="34" spans="1:8" x14ac:dyDescent="0.25">
      <c r="A34" s="73" t="s">
        <v>279</v>
      </c>
      <c r="B34" s="74" t="s">
        <v>11</v>
      </c>
      <c r="C34" s="83">
        <v>0</v>
      </c>
      <c r="D34" s="75">
        <v>0</v>
      </c>
      <c r="E34" s="75">
        <v>0.23245779800536015</v>
      </c>
      <c r="F34" s="75">
        <v>0.56010435361397781</v>
      </c>
      <c r="G34" s="76" t="e">
        <f>#N/A</f>
        <v>#N/A</v>
      </c>
    </row>
    <row r="35" spans="1:8" x14ac:dyDescent="0.25">
      <c r="A35" s="78"/>
      <c r="B35" s="79" t="s">
        <v>241</v>
      </c>
      <c r="C35" s="86"/>
      <c r="D35" s="87"/>
      <c r="E35" s="87"/>
      <c r="F35" s="87"/>
      <c r="G35" s="76" t="e">
        <f>#N/A</f>
        <v>#N/A</v>
      </c>
    </row>
    <row r="36" spans="1:8" x14ac:dyDescent="0.25">
      <c r="A36" s="78" t="s">
        <v>73</v>
      </c>
      <c r="B36" s="79" t="s">
        <v>12</v>
      </c>
      <c r="C36" s="86">
        <v>0</v>
      </c>
      <c r="D36" s="92">
        <v>0</v>
      </c>
      <c r="E36" s="92">
        <v>0</v>
      </c>
      <c r="F36" s="92">
        <v>0</v>
      </c>
      <c r="G36" s="76" t="e">
        <f>#N/A</f>
        <v>#N/A</v>
      </c>
    </row>
    <row r="37" spans="1:8" x14ac:dyDescent="0.25">
      <c r="A37" s="100" t="s">
        <v>108</v>
      </c>
      <c r="B37" s="79" t="s">
        <v>13</v>
      </c>
      <c r="C37" s="86">
        <v>0</v>
      </c>
      <c r="D37" s="101">
        <v>0</v>
      </c>
      <c r="E37" s="101">
        <v>0</v>
      </c>
      <c r="F37" s="102">
        <v>0</v>
      </c>
      <c r="G37" s="76" t="e">
        <f>#N/A</f>
        <v>#N/A</v>
      </c>
    </row>
    <row r="38" spans="1:8" x14ac:dyDescent="0.25">
      <c r="A38" s="78" t="s">
        <v>179</v>
      </c>
      <c r="B38" s="79" t="s">
        <v>14</v>
      </c>
      <c r="C38" s="86">
        <v>0</v>
      </c>
      <c r="D38" s="101">
        <v>0</v>
      </c>
      <c r="E38" s="101">
        <v>0.23245779800536015</v>
      </c>
      <c r="F38" s="101">
        <v>0.56010435361397781</v>
      </c>
      <c r="G38" s="76" t="e">
        <f>#N/A</f>
        <v>#N/A</v>
      </c>
    </row>
    <row r="39" spans="1:8" ht="16.5" thickBot="1" x14ac:dyDescent="0.3">
      <c r="A39" s="93" t="s">
        <v>252</v>
      </c>
      <c r="B39" s="79" t="s">
        <v>15</v>
      </c>
      <c r="C39" s="86">
        <v>0</v>
      </c>
      <c r="D39" s="75">
        <v>0</v>
      </c>
      <c r="E39" s="75">
        <v>0</v>
      </c>
      <c r="F39" s="75">
        <v>0</v>
      </c>
      <c r="G39" s="76" t="e">
        <f>#N/A</f>
        <v>#N/A</v>
      </c>
    </row>
    <row r="40" spans="1:8" x14ac:dyDescent="0.25">
      <c r="A40" s="73" t="s">
        <v>280</v>
      </c>
      <c r="B40" s="74" t="s">
        <v>281</v>
      </c>
      <c r="C40" s="83">
        <v>43.176324883527315</v>
      </c>
      <c r="D40" s="103">
        <v>24.924869178344437</v>
      </c>
      <c r="E40" s="75">
        <v>20.955812869012362</v>
      </c>
      <c r="F40" s="75">
        <v>49.264765241833743</v>
      </c>
      <c r="G40" s="76" t="e">
        <f>#N/A</f>
        <v>#N/A</v>
      </c>
    </row>
    <row r="41" spans="1:8" s="106" customFormat="1" x14ac:dyDescent="0.25">
      <c r="A41" s="78" t="s">
        <v>73</v>
      </c>
      <c r="B41" s="104" t="s">
        <v>282</v>
      </c>
      <c r="C41" s="105">
        <v>43.176324883527315</v>
      </c>
      <c r="D41" s="87">
        <v>0</v>
      </c>
      <c r="E41" s="97">
        <v>20.955812869012362</v>
      </c>
      <c r="F41" s="97">
        <v>49.264765241833743</v>
      </c>
      <c r="G41" s="76" t="e">
        <f>#N/A</f>
        <v>#N/A</v>
      </c>
    </row>
    <row r="42" spans="1:8" s="106" customFormat="1" x14ac:dyDescent="0.25">
      <c r="A42" s="78" t="s">
        <v>108</v>
      </c>
      <c r="B42" s="79" t="s">
        <v>283</v>
      </c>
      <c r="C42" s="86">
        <v>0</v>
      </c>
      <c r="D42" s="107">
        <v>24.924869178344437</v>
      </c>
      <c r="E42" s="87">
        <v>0</v>
      </c>
      <c r="F42" s="87">
        <v>0</v>
      </c>
      <c r="G42" s="76" t="e">
        <f>#N/A</f>
        <v>#N/A</v>
      </c>
    </row>
    <row r="43" spans="1:8" s="106" customFormat="1" ht="16.5" thickBot="1" x14ac:dyDescent="0.3">
      <c r="A43" s="93"/>
      <c r="B43" s="79" t="s">
        <v>284</v>
      </c>
      <c r="C43" s="86" t="s">
        <v>285</v>
      </c>
      <c r="D43" s="108" t="s">
        <v>286</v>
      </c>
      <c r="E43" s="108" t="s">
        <v>285</v>
      </c>
      <c r="F43" s="108" t="s">
        <v>285</v>
      </c>
      <c r="G43" s="76" t="e">
        <f>#N/A</f>
        <v>#N/A</v>
      </c>
    </row>
    <row r="44" spans="1:8" x14ac:dyDescent="0.25">
      <c r="A44" s="73" t="s">
        <v>287</v>
      </c>
      <c r="B44" s="74" t="s">
        <v>288</v>
      </c>
      <c r="C44" s="83">
        <v>203.16637649711416</v>
      </c>
      <c r="D44" s="75">
        <v>120.19931504986602</v>
      </c>
      <c r="E44" s="75">
        <v>105.97725115965055</v>
      </c>
      <c r="F44" s="75">
        <v>82.92307999999997</v>
      </c>
      <c r="G44" s="76" t="e">
        <f>#N/A</f>
        <v>#N/A</v>
      </c>
    </row>
    <row r="45" spans="1:8" s="106" customFormat="1" x14ac:dyDescent="0.25">
      <c r="A45" s="78" t="s">
        <v>73</v>
      </c>
      <c r="B45" s="104" t="s">
        <v>289</v>
      </c>
      <c r="C45" s="105">
        <v>203.16637649711416</v>
      </c>
      <c r="D45" s="87">
        <v>0</v>
      </c>
      <c r="E45" s="97">
        <v>0</v>
      </c>
      <c r="F45" s="97">
        <v>0</v>
      </c>
      <c r="G45" s="76" t="e">
        <f>#N/A</f>
        <v>#N/A</v>
      </c>
    </row>
    <row r="46" spans="1:8" s="106" customFormat="1" x14ac:dyDescent="0.25">
      <c r="A46" s="78" t="s">
        <v>108</v>
      </c>
      <c r="B46" s="79" t="s">
        <v>290</v>
      </c>
      <c r="C46" s="86">
        <v>0</v>
      </c>
      <c r="D46" s="109">
        <v>120.19931504986602</v>
      </c>
      <c r="E46" s="109">
        <v>105.97725115965055</v>
      </c>
      <c r="F46" s="87">
        <v>82.92307999999997</v>
      </c>
      <c r="G46" s="76" t="e">
        <f>#N/A</f>
        <v>#N/A</v>
      </c>
    </row>
    <row r="47" spans="1:8" s="106" customFormat="1" ht="16.5" thickBot="1" x14ac:dyDescent="0.3">
      <c r="A47" s="93"/>
      <c r="B47" s="79" t="s">
        <v>284</v>
      </c>
      <c r="C47" s="86" t="s">
        <v>285</v>
      </c>
      <c r="D47" s="108" t="s">
        <v>286</v>
      </c>
      <c r="E47" s="110" t="s">
        <v>286</v>
      </c>
      <c r="F47" s="108" t="s">
        <v>286</v>
      </c>
      <c r="G47" s="76" t="e">
        <f>#N/A</f>
        <v>#N/A</v>
      </c>
    </row>
    <row r="48" spans="1:8" x14ac:dyDescent="0.25">
      <c r="A48" s="73" t="s">
        <v>291</v>
      </c>
      <c r="B48" s="74" t="s">
        <v>292</v>
      </c>
      <c r="C48" s="83">
        <v>62</v>
      </c>
      <c r="D48" s="75">
        <v>0</v>
      </c>
      <c r="E48" s="75">
        <v>0</v>
      </c>
      <c r="F48" s="75">
        <v>0</v>
      </c>
      <c r="G48" s="76" t="e">
        <f>#N/A</f>
        <v>#N/A</v>
      </c>
    </row>
    <row r="49" spans="1:7" x14ac:dyDescent="0.25">
      <c r="A49" s="84"/>
      <c r="B49" s="79" t="s">
        <v>293</v>
      </c>
      <c r="C49" s="86"/>
      <c r="D49" s="87"/>
      <c r="E49" s="87"/>
      <c r="F49" s="87"/>
      <c r="G49" s="76" t="e">
        <f>#N/A</f>
        <v>#N/A</v>
      </c>
    </row>
    <row r="50" spans="1:7" x14ac:dyDescent="0.25">
      <c r="A50" s="78" t="s">
        <v>73</v>
      </c>
      <c r="B50" s="79" t="s">
        <v>294</v>
      </c>
      <c r="C50" s="86">
        <v>62</v>
      </c>
      <c r="D50" s="92">
        <v>0</v>
      </c>
      <c r="E50" s="92">
        <v>0</v>
      </c>
      <c r="F50" s="92">
        <v>0</v>
      </c>
      <c r="G50" s="76" t="e">
        <f>#N/A</f>
        <v>#N/A</v>
      </c>
    </row>
    <row r="51" spans="1:7" x14ac:dyDescent="0.25">
      <c r="A51" s="78" t="s">
        <v>242</v>
      </c>
      <c r="B51" s="79" t="s">
        <v>295</v>
      </c>
      <c r="C51" s="86"/>
      <c r="D51" s="111"/>
      <c r="E51" s="111"/>
      <c r="F51" s="111"/>
      <c r="G51" s="76" t="e">
        <f>#N/A</f>
        <v>#N/A</v>
      </c>
    </row>
    <row r="52" spans="1:7" ht="16.5" thickBot="1" x14ac:dyDescent="0.3">
      <c r="A52" s="78" t="s">
        <v>108</v>
      </c>
      <c r="B52" s="79" t="s">
        <v>296</v>
      </c>
      <c r="C52" s="86">
        <v>0</v>
      </c>
      <c r="D52" s="108">
        <v>0</v>
      </c>
      <c r="E52" s="108">
        <v>0</v>
      </c>
      <c r="F52" s="108">
        <v>0</v>
      </c>
      <c r="G52" s="76" t="e">
        <f>#N/A</f>
        <v>#N/A</v>
      </c>
    </row>
    <row r="53" spans="1:7" x14ac:dyDescent="0.25">
      <c r="A53" s="73" t="s">
        <v>297</v>
      </c>
      <c r="B53" s="74" t="s">
        <v>298</v>
      </c>
      <c r="C53" s="83">
        <v>90</v>
      </c>
      <c r="D53" s="90">
        <v>23</v>
      </c>
      <c r="E53" s="90">
        <v>55</v>
      </c>
      <c r="F53" s="90">
        <v>119</v>
      </c>
      <c r="G53" s="76" t="e">
        <f>#N/A</f>
        <v>#N/A</v>
      </c>
    </row>
    <row r="54" spans="1:7" x14ac:dyDescent="0.25">
      <c r="A54" s="84"/>
      <c r="B54" s="79" t="s">
        <v>299</v>
      </c>
      <c r="C54" s="86"/>
      <c r="D54" s="87"/>
      <c r="E54" s="87"/>
      <c r="F54" s="87"/>
      <c r="G54" s="76" t="e">
        <f>#N/A</f>
        <v>#N/A</v>
      </c>
    </row>
    <row r="55" spans="1:7" x14ac:dyDescent="0.25">
      <c r="A55" s="78" t="s">
        <v>73</v>
      </c>
      <c r="B55" s="79" t="s">
        <v>300</v>
      </c>
      <c r="C55" s="86">
        <v>90</v>
      </c>
      <c r="D55" s="111">
        <v>23</v>
      </c>
      <c r="E55" s="111">
        <v>55</v>
      </c>
      <c r="F55" s="111">
        <v>119</v>
      </c>
      <c r="G55" s="76" t="e">
        <f>#N/A</f>
        <v>#N/A</v>
      </c>
    </row>
    <row r="56" spans="1:7" x14ac:dyDescent="0.25">
      <c r="A56" s="78" t="s">
        <v>242</v>
      </c>
      <c r="B56" s="79" t="s">
        <v>295</v>
      </c>
      <c r="C56" s="86"/>
      <c r="D56" s="111"/>
      <c r="E56" s="111"/>
      <c r="F56" s="111"/>
      <c r="G56" s="76" t="e">
        <f>#N/A</f>
        <v>#N/A</v>
      </c>
    </row>
    <row r="57" spans="1:7" x14ac:dyDescent="0.25">
      <c r="A57" s="78" t="s">
        <v>108</v>
      </c>
      <c r="B57" s="79" t="s">
        <v>296</v>
      </c>
      <c r="C57" s="86">
        <v>0</v>
      </c>
      <c r="D57" s="87">
        <v>0</v>
      </c>
      <c r="E57" s="87">
        <v>0</v>
      </c>
      <c r="F57" s="87">
        <v>0</v>
      </c>
      <c r="G57" s="76" t="e">
        <f>#N/A</f>
        <v>#N/A</v>
      </c>
    </row>
    <row r="58" spans="1:7" ht="16.5" thickBot="1" x14ac:dyDescent="0.3">
      <c r="A58" s="112" t="s">
        <v>301</v>
      </c>
      <c r="B58" s="74" t="s">
        <v>302</v>
      </c>
      <c r="C58" s="83">
        <v>38.635462092203369</v>
      </c>
      <c r="D58" s="87">
        <v>43.956610169491512</v>
      </c>
      <c r="E58" s="87">
        <v>36.502779661016945</v>
      </c>
      <c r="F58" s="87">
        <v>21.212847457627106</v>
      </c>
      <c r="G58" s="76" t="e">
        <f>#N/A</f>
        <v>#N/A</v>
      </c>
    </row>
    <row r="59" spans="1:7" x14ac:dyDescent="0.25">
      <c r="A59" s="73" t="s">
        <v>303</v>
      </c>
      <c r="B59" s="74" t="s">
        <v>304</v>
      </c>
      <c r="C59" s="83">
        <v>152.97232080000001</v>
      </c>
      <c r="D59" s="111">
        <v>0</v>
      </c>
      <c r="E59" s="111">
        <v>0</v>
      </c>
      <c r="F59" s="111">
        <v>0</v>
      </c>
      <c r="G59" s="76" t="e">
        <f>#N/A</f>
        <v>#N/A</v>
      </c>
    </row>
    <row r="60" spans="1:7" x14ac:dyDescent="0.25">
      <c r="A60" s="78" t="s">
        <v>73</v>
      </c>
      <c r="B60" s="79" t="s">
        <v>305</v>
      </c>
      <c r="C60" s="86">
        <v>0</v>
      </c>
      <c r="D60" s="87">
        <v>0</v>
      </c>
      <c r="E60" s="87">
        <v>0</v>
      </c>
      <c r="F60" s="87">
        <v>0</v>
      </c>
      <c r="G60" s="76" t="e">
        <f>#N/A</f>
        <v>#N/A</v>
      </c>
    </row>
    <row r="61" spans="1:7" ht="16.5" thickBot="1" x14ac:dyDescent="0.3">
      <c r="A61" s="93" t="s">
        <v>108</v>
      </c>
      <c r="B61" s="79" t="s">
        <v>306</v>
      </c>
      <c r="C61" s="86">
        <v>152.97232080000001</v>
      </c>
      <c r="D61" s="87">
        <v>0</v>
      </c>
      <c r="E61" s="87">
        <v>0</v>
      </c>
      <c r="F61" s="87">
        <v>0</v>
      </c>
      <c r="G61" s="76" t="e">
        <f>#N/A</f>
        <v>#N/A</v>
      </c>
    </row>
    <row r="62" spans="1:7" ht="16.5" thickBot="1" x14ac:dyDescent="0.3">
      <c r="A62" s="99" t="s">
        <v>307</v>
      </c>
      <c r="B62" s="74" t="s">
        <v>308</v>
      </c>
      <c r="C62" s="83">
        <v>0</v>
      </c>
      <c r="D62" s="92">
        <v>0</v>
      </c>
      <c r="E62" s="92">
        <v>0</v>
      </c>
      <c r="F62" s="92">
        <v>0</v>
      </c>
      <c r="G62" s="76" t="e">
        <f>#N/A</f>
        <v>#N/A</v>
      </c>
    </row>
    <row r="63" spans="1:7" x14ac:dyDescent="0.25">
      <c r="A63" s="82" t="s">
        <v>309</v>
      </c>
      <c r="B63" s="74" t="s">
        <v>310</v>
      </c>
      <c r="C63" s="83">
        <v>253.27691816000001</v>
      </c>
      <c r="D63" s="75">
        <v>288.16000000000003</v>
      </c>
      <c r="E63" s="75">
        <v>239.29599999999999</v>
      </c>
      <c r="F63" s="75">
        <v>139.06199999999998</v>
      </c>
      <c r="G63" s="76" t="e">
        <f>#N/A</f>
        <v>#N/A</v>
      </c>
    </row>
    <row r="64" spans="1:7" ht="16.5" thickBot="1" x14ac:dyDescent="0.3">
      <c r="A64" s="113"/>
      <c r="B64" s="79" t="s">
        <v>295</v>
      </c>
      <c r="C64" s="86"/>
      <c r="D64" s="111"/>
      <c r="E64" s="111"/>
      <c r="F64" s="111"/>
      <c r="G64" s="76" t="e">
        <f>#N/A</f>
        <v>#N/A</v>
      </c>
    </row>
    <row r="65" spans="1:8" ht="32.25" thickBot="1" x14ac:dyDescent="0.3">
      <c r="A65" s="99" t="s">
        <v>309</v>
      </c>
      <c r="B65" s="74" t="s">
        <v>311</v>
      </c>
      <c r="C65" s="83">
        <v>2475.4546985041843</v>
      </c>
      <c r="D65" s="87">
        <v>2107.535993812503</v>
      </c>
      <c r="E65" s="87">
        <v>2137.0782566322296</v>
      </c>
      <c r="F65" s="87">
        <v>2216.0185375882852</v>
      </c>
      <c r="G65" s="76" t="e">
        <f>#N/A</f>
        <v>#N/A</v>
      </c>
    </row>
    <row r="66" spans="1:8" ht="47.25" x14ac:dyDescent="0.25">
      <c r="A66" s="73" t="s">
        <v>312</v>
      </c>
      <c r="B66" s="74" t="s">
        <v>313</v>
      </c>
      <c r="C66" s="83">
        <v>2270.1496867404785</v>
      </c>
      <c r="D66" s="87">
        <v>2246.858664417317</v>
      </c>
      <c r="E66" s="87">
        <v>2266.136442051959</v>
      </c>
      <c r="F66" s="87">
        <v>2294.4072871266289</v>
      </c>
      <c r="G66" s="76" t="e">
        <f>#N/A</f>
        <v>#N/A</v>
      </c>
    </row>
    <row r="67" spans="1:8" ht="32.25" thickBot="1" x14ac:dyDescent="0.3">
      <c r="A67" s="114"/>
      <c r="B67" s="74" t="s">
        <v>314</v>
      </c>
      <c r="C67" s="83">
        <v>205.30501176370581</v>
      </c>
      <c r="D67" s="75">
        <v>-139.32267060481399</v>
      </c>
      <c r="E67" s="75">
        <v>-129.0581854197294</v>
      </c>
      <c r="F67" s="75">
        <v>-78.388749538343745</v>
      </c>
      <c r="G67" s="76" t="e">
        <f>#N/A</f>
        <v>#N/A</v>
      </c>
    </row>
    <row r="68" spans="1:8" x14ac:dyDescent="0.25">
      <c r="A68" s="115"/>
      <c r="B68" s="74" t="s">
        <v>4</v>
      </c>
      <c r="C68" s="83"/>
      <c r="D68" s="87"/>
      <c r="E68" s="87"/>
      <c r="F68" s="87"/>
      <c r="G68" s="76"/>
    </row>
    <row r="69" spans="1:8" x14ac:dyDescent="0.25">
      <c r="A69" s="78" t="s">
        <v>73</v>
      </c>
      <c r="B69" s="79" t="s">
        <v>5</v>
      </c>
      <c r="C69" s="86">
        <v>181.36294324646462</v>
      </c>
      <c r="D69" s="108">
        <v>260.12147852067005</v>
      </c>
      <c r="E69" s="108">
        <v>298.57335838684719</v>
      </c>
      <c r="F69" s="108">
        <v>333.16489628901678</v>
      </c>
      <c r="G69" s="76" t="e">
        <f>#N/A</f>
        <v>#N/A</v>
      </c>
    </row>
    <row r="70" spans="1:8" x14ac:dyDescent="0.25">
      <c r="A70" s="78" t="s">
        <v>108</v>
      </c>
      <c r="B70" s="116" t="s">
        <v>315</v>
      </c>
      <c r="C70" s="86">
        <v>197</v>
      </c>
      <c r="D70" s="117">
        <v>174</v>
      </c>
      <c r="E70" s="117">
        <v>119</v>
      </c>
      <c r="F70" s="117">
        <v>0</v>
      </c>
      <c r="G70" s="76" t="e">
        <f>#N/A</f>
        <v>#N/A</v>
      </c>
      <c r="H70" s="65" t="s">
        <v>316</v>
      </c>
    </row>
    <row r="71" spans="1:8" x14ac:dyDescent="0.25">
      <c r="A71" s="78" t="s">
        <v>179</v>
      </c>
      <c r="B71" s="79" t="s">
        <v>317</v>
      </c>
      <c r="C71" s="86">
        <v>4.2443967557702162</v>
      </c>
      <c r="D71" s="117">
        <v>4.5754223593202221</v>
      </c>
      <c r="E71" s="117">
        <v>4.7765990853910258</v>
      </c>
      <c r="F71" s="117">
        <v>4.9702263563689248</v>
      </c>
      <c r="G71" s="76">
        <f>SUM(C71:F71)</f>
        <v>18.566644556850392</v>
      </c>
    </row>
    <row r="72" spans="1:8" ht="15" x14ac:dyDescent="0.25">
      <c r="A72" s="341" t="s">
        <v>318</v>
      </c>
      <c r="B72" s="341"/>
      <c r="C72" s="341"/>
      <c r="D72" s="341"/>
      <c r="E72" s="341"/>
      <c r="F72" s="341"/>
      <c r="G72" s="341"/>
    </row>
    <row r="73" spans="1:8" ht="15" x14ac:dyDescent="0.25">
      <c r="A73" s="341"/>
      <c r="B73" s="341"/>
      <c r="C73" s="341"/>
      <c r="D73" s="341"/>
      <c r="E73" s="341"/>
      <c r="F73" s="341"/>
      <c r="G73" s="341"/>
    </row>
    <row r="74" spans="1:8" x14ac:dyDescent="0.25">
      <c r="A74" s="118" t="s">
        <v>319</v>
      </c>
      <c r="B74" s="118" t="s">
        <v>194</v>
      </c>
      <c r="C74" s="118" t="s">
        <v>320</v>
      </c>
      <c r="D74" s="118" t="s">
        <v>321</v>
      </c>
      <c r="E74" s="118" t="s">
        <v>322</v>
      </c>
      <c r="F74" s="118" t="s">
        <v>323</v>
      </c>
      <c r="G74" s="118" t="s">
        <v>195</v>
      </c>
    </row>
    <row r="75" spans="1:8" x14ac:dyDescent="0.25">
      <c r="A75" s="119"/>
      <c r="B75" s="119" t="s">
        <v>196</v>
      </c>
      <c r="C75" s="120">
        <v>253.26511815999999</v>
      </c>
      <c r="D75" s="121">
        <v>288.16065399999997</v>
      </c>
      <c r="E75" s="121">
        <v>239.29588227000048</v>
      </c>
      <c r="F75" s="121">
        <v>139.05988881472979</v>
      </c>
      <c r="G75" s="120">
        <f>SUM(C75:F75)</f>
        <v>919.78154324473019</v>
      </c>
    </row>
    <row r="76" spans="1:8" x14ac:dyDescent="0.25">
      <c r="A76" s="122" t="s">
        <v>20</v>
      </c>
      <c r="B76" s="123" t="s">
        <v>197</v>
      </c>
      <c r="C76" s="124">
        <v>191.26511815999999</v>
      </c>
      <c r="D76" s="125">
        <v>288.16065399999997</v>
      </c>
      <c r="E76" s="125">
        <v>239.29588227000048</v>
      </c>
      <c r="F76" s="125">
        <v>139.05988881472979</v>
      </c>
      <c r="G76" s="120" t="e">
        <f>#N/A</f>
        <v>#N/A</v>
      </c>
    </row>
    <row r="77" spans="1:8" x14ac:dyDescent="0.25">
      <c r="A77" s="122" t="s">
        <v>17</v>
      </c>
      <c r="B77" s="123" t="s">
        <v>198</v>
      </c>
      <c r="C77" s="124">
        <v>1.6988399999999999</v>
      </c>
      <c r="D77" s="126">
        <v>0</v>
      </c>
      <c r="E77" s="126">
        <v>0</v>
      </c>
      <c r="F77" s="126">
        <v>0</v>
      </c>
      <c r="G77" s="120" t="e">
        <f>#N/A</f>
        <v>#N/A</v>
      </c>
    </row>
    <row r="78" spans="1:8" ht="31.5" x14ac:dyDescent="0.25">
      <c r="A78" s="122" t="s">
        <v>199</v>
      </c>
      <c r="B78" s="127" t="s">
        <v>200</v>
      </c>
      <c r="C78" s="128"/>
      <c r="D78" s="126"/>
      <c r="E78" s="126"/>
      <c r="F78" s="126"/>
      <c r="G78" s="120" t="e">
        <f>#N/A</f>
        <v>#N/A</v>
      </c>
    </row>
    <row r="79" spans="1:8" x14ac:dyDescent="0.25">
      <c r="A79" s="122" t="s">
        <v>201</v>
      </c>
      <c r="B79" s="123" t="s">
        <v>202</v>
      </c>
      <c r="C79" s="124"/>
      <c r="D79" s="126">
        <v>0</v>
      </c>
      <c r="E79" s="126">
        <v>0</v>
      </c>
      <c r="F79" s="126">
        <v>0</v>
      </c>
      <c r="G79" s="120" t="e">
        <f>#N/A</f>
        <v>#N/A</v>
      </c>
    </row>
    <row r="80" spans="1:8" x14ac:dyDescent="0.25">
      <c r="A80" s="122" t="s">
        <v>203</v>
      </c>
      <c r="B80" s="127" t="s">
        <v>204</v>
      </c>
      <c r="C80" s="128">
        <v>1.6988399999999999</v>
      </c>
      <c r="D80" s="126">
        <v>0</v>
      </c>
      <c r="E80" s="126">
        <v>0</v>
      </c>
      <c r="F80" s="126">
        <v>0</v>
      </c>
      <c r="G80" s="120" t="e">
        <f>#N/A</f>
        <v>#N/A</v>
      </c>
    </row>
    <row r="81" spans="1:7" x14ac:dyDescent="0.25">
      <c r="A81" s="122" t="s">
        <v>205</v>
      </c>
      <c r="B81" s="123" t="s">
        <v>206</v>
      </c>
      <c r="C81" s="124"/>
      <c r="D81" s="126">
        <v>0</v>
      </c>
      <c r="E81" s="126">
        <v>0</v>
      </c>
      <c r="F81" s="126">
        <v>0</v>
      </c>
      <c r="G81" s="120" t="e">
        <f>#N/A</f>
        <v>#N/A</v>
      </c>
    </row>
    <row r="82" spans="1:7" x14ac:dyDescent="0.25">
      <c r="A82" s="122"/>
      <c r="B82" s="129" t="s">
        <v>207</v>
      </c>
      <c r="C82" s="130"/>
      <c r="D82" s="126">
        <v>0</v>
      </c>
      <c r="E82" s="126">
        <v>0</v>
      </c>
      <c r="F82" s="126">
        <v>0</v>
      </c>
      <c r="G82" s="120" t="e">
        <f>#N/A</f>
        <v>#N/A</v>
      </c>
    </row>
    <row r="83" spans="1:7" x14ac:dyDescent="0.25">
      <c r="A83" s="122" t="s">
        <v>208</v>
      </c>
      <c r="B83" s="123" t="s">
        <v>209</v>
      </c>
      <c r="C83" s="124">
        <v>1.6988399999999999</v>
      </c>
      <c r="D83" s="126">
        <v>0</v>
      </c>
      <c r="E83" s="126">
        <v>0</v>
      </c>
      <c r="F83" s="126">
        <v>0</v>
      </c>
      <c r="G83" s="120" t="e">
        <f>#N/A</f>
        <v>#N/A</v>
      </c>
    </row>
    <row r="84" spans="1:7" x14ac:dyDescent="0.25">
      <c r="A84" s="122"/>
      <c r="B84" s="129" t="s">
        <v>207</v>
      </c>
      <c r="C84" s="131"/>
      <c r="D84" s="126">
        <v>0</v>
      </c>
      <c r="E84" s="126">
        <v>0</v>
      </c>
      <c r="F84" s="126">
        <v>0</v>
      </c>
      <c r="G84" s="120" t="e">
        <f>#N/A</f>
        <v>#N/A</v>
      </c>
    </row>
    <row r="85" spans="1:7" x14ac:dyDescent="0.25">
      <c r="A85" s="122" t="s">
        <v>210</v>
      </c>
      <c r="B85" s="123" t="s">
        <v>211</v>
      </c>
      <c r="C85" s="124"/>
      <c r="D85" s="126">
        <v>0</v>
      </c>
      <c r="E85" s="126">
        <v>0</v>
      </c>
      <c r="F85" s="126">
        <v>0</v>
      </c>
      <c r="G85" s="120" t="e">
        <f>#N/A</f>
        <v>#N/A</v>
      </c>
    </row>
    <row r="86" spans="1:7" x14ac:dyDescent="0.25">
      <c r="A86" s="122" t="s">
        <v>18</v>
      </c>
      <c r="B86" s="123" t="s">
        <v>212</v>
      </c>
      <c r="C86" s="130">
        <v>146.50517983050847</v>
      </c>
      <c r="D86" s="126">
        <v>210.55183895000002</v>
      </c>
      <c r="E86" s="126">
        <v>202.79312056779702</v>
      </c>
      <c r="F86" s="126">
        <v>117.84736340231338</v>
      </c>
      <c r="G86" s="120" t="e">
        <f>#N/A</f>
        <v>#N/A</v>
      </c>
    </row>
    <row r="87" spans="1:7" ht="31.5" x14ac:dyDescent="0.25">
      <c r="A87" s="122" t="s">
        <v>213</v>
      </c>
      <c r="B87" s="127" t="s">
        <v>324</v>
      </c>
      <c r="C87" s="128"/>
      <c r="D87" s="126">
        <v>0</v>
      </c>
      <c r="E87" s="126">
        <v>0</v>
      </c>
      <c r="F87" s="126">
        <v>0</v>
      </c>
      <c r="G87" s="120" t="e">
        <f>#N/A</f>
        <v>#N/A</v>
      </c>
    </row>
    <row r="88" spans="1:7" x14ac:dyDescent="0.25">
      <c r="A88" s="122" t="s">
        <v>214</v>
      </c>
      <c r="B88" s="123" t="s">
        <v>215</v>
      </c>
      <c r="C88" s="124">
        <v>146.50517983050847</v>
      </c>
      <c r="D88" s="126">
        <v>210.55183895000002</v>
      </c>
      <c r="E88" s="126">
        <v>202.79312056779702</v>
      </c>
      <c r="F88" s="126">
        <v>117.84736340231338</v>
      </c>
      <c r="G88" s="120" t="e">
        <f>#N/A</f>
        <v>#N/A</v>
      </c>
    </row>
    <row r="89" spans="1:7" x14ac:dyDescent="0.25">
      <c r="A89" s="122" t="s">
        <v>216</v>
      </c>
      <c r="B89" s="123" t="s">
        <v>217</v>
      </c>
      <c r="C89" s="131"/>
      <c r="D89" s="126">
        <v>0</v>
      </c>
      <c r="E89" s="126">
        <v>0</v>
      </c>
      <c r="F89" s="126">
        <v>0</v>
      </c>
      <c r="G89" s="120" t="e">
        <f>#N/A</f>
        <v>#N/A</v>
      </c>
    </row>
    <row r="90" spans="1:7" x14ac:dyDescent="0.25">
      <c r="A90" s="122" t="s">
        <v>21</v>
      </c>
      <c r="B90" s="123" t="s">
        <v>218</v>
      </c>
      <c r="C90" s="124">
        <v>29.176034973559322</v>
      </c>
      <c r="D90" s="125">
        <v>43.956709932203388</v>
      </c>
      <c r="E90" s="125">
        <v>36.502761702203465</v>
      </c>
      <c r="F90" s="125">
        <v>21.212525412416408</v>
      </c>
      <c r="G90" s="120" t="e">
        <f>#N/A</f>
        <v>#N/A</v>
      </c>
    </row>
    <row r="91" spans="1:7" x14ac:dyDescent="0.25">
      <c r="A91" s="122" t="s">
        <v>37</v>
      </c>
      <c r="B91" s="123" t="s">
        <v>325</v>
      </c>
      <c r="C91" s="124">
        <v>13.8850633559322</v>
      </c>
      <c r="D91" s="125">
        <v>33.65210511779658</v>
      </c>
      <c r="E91" s="125">
        <v>0</v>
      </c>
      <c r="F91" s="125">
        <v>0</v>
      </c>
      <c r="G91" s="120" t="e">
        <f>#N/A</f>
        <v>#N/A</v>
      </c>
    </row>
    <row r="92" spans="1:7" x14ac:dyDescent="0.25">
      <c r="A92" s="122" t="s">
        <v>71</v>
      </c>
      <c r="B92" s="123" t="s">
        <v>219</v>
      </c>
      <c r="C92" s="124"/>
      <c r="D92" s="125">
        <v>0</v>
      </c>
      <c r="E92" s="125">
        <v>0</v>
      </c>
      <c r="F92" s="125">
        <v>0</v>
      </c>
      <c r="G92" s="120" t="e">
        <f>#N/A</f>
        <v>#N/A</v>
      </c>
    </row>
    <row r="93" spans="1:7" x14ac:dyDescent="0.25">
      <c r="A93" s="122" t="s">
        <v>72</v>
      </c>
      <c r="B93" s="123" t="s">
        <v>220</v>
      </c>
      <c r="C93" s="124"/>
      <c r="D93" s="126">
        <v>0</v>
      </c>
      <c r="E93" s="126">
        <v>0</v>
      </c>
      <c r="F93" s="126">
        <v>0</v>
      </c>
      <c r="G93" s="120" t="e">
        <f>#N/A</f>
        <v>#N/A</v>
      </c>
    </row>
    <row r="94" spans="1:7" x14ac:dyDescent="0.25">
      <c r="A94" s="122" t="s">
        <v>22</v>
      </c>
      <c r="B94" s="123" t="s">
        <v>221</v>
      </c>
      <c r="C94" s="123">
        <v>62</v>
      </c>
      <c r="D94" s="126">
        <v>0</v>
      </c>
      <c r="E94" s="126">
        <v>0</v>
      </c>
      <c r="F94" s="126">
        <v>0</v>
      </c>
      <c r="G94" s="120" t="e">
        <f>#N/A</f>
        <v>#N/A</v>
      </c>
    </row>
    <row r="95" spans="1:7" x14ac:dyDescent="0.25">
      <c r="A95" s="122" t="s">
        <v>23</v>
      </c>
      <c r="B95" s="123" t="s">
        <v>222</v>
      </c>
      <c r="C95" s="123">
        <v>62</v>
      </c>
      <c r="D95" s="126"/>
      <c r="E95" s="126">
        <v>0</v>
      </c>
      <c r="F95" s="126">
        <v>0</v>
      </c>
      <c r="G95" s="120" t="e">
        <f>#N/A</f>
        <v>#N/A</v>
      </c>
    </row>
    <row r="96" spans="1:7" x14ac:dyDescent="0.25">
      <c r="A96" s="122" t="s">
        <v>24</v>
      </c>
      <c r="B96" s="123" t="s">
        <v>223</v>
      </c>
      <c r="C96" s="123"/>
      <c r="D96" s="132">
        <v>0</v>
      </c>
      <c r="E96" s="132">
        <v>0</v>
      </c>
      <c r="F96" s="132">
        <v>0</v>
      </c>
      <c r="G96" s="120" t="e">
        <f>#N/A</f>
        <v>#N/A</v>
      </c>
    </row>
    <row r="97" spans="1:7" x14ac:dyDescent="0.25">
      <c r="A97" s="122" t="s">
        <v>30</v>
      </c>
      <c r="B97" s="123" t="s">
        <v>224</v>
      </c>
      <c r="C97" s="123"/>
      <c r="D97" s="132">
        <v>0</v>
      </c>
      <c r="E97" s="132">
        <v>0</v>
      </c>
      <c r="F97" s="132">
        <v>0</v>
      </c>
      <c r="G97" s="120" t="e">
        <f>#N/A</f>
        <v>#N/A</v>
      </c>
    </row>
    <row r="98" spans="1:7" x14ac:dyDescent="0.25">
      <c r="A98" s="122" t="s">
        <v>38</v>
      </c>
      <c r="B98" s="123" t="s">
        <v>225</v>
      </c>
      <c r="C98" s="123"/>
      <c r="D98" s="132">
        <v>0</v>
      </c>
      <c r="E98" s="132">
        <v>0</v>
      </c>
      <c r="F98" s="132">
        <v>0</v>
      </c>
      <c r="G98" s="120" t="e">
        <f>#N/A</f>
        <v>#N/A</v>
      </c>
    </row>
    <row r="99" spans="1:7" x14ac:dyDescent="0.25">
      <c r="A99" s="122"/>
      <c r="B99" s="123" t="s">
        <v>226</v>
      </c>
      <c r="C99" s="123"/>
      <c r="D99" s="132">
        <v>0</v>
      </c>
      <c r="E99" s="132">
        <v>0</v>
      </c>
      <c r="F99" s="132">
        <v>0</v>
      </c>
      <c r="G99" s="120" t="e">
        <f>#N/A</f>
        <v>#N/A</v>
      </c>
    </row>
    <row r="100" spans="1:7" x14ac:dyDescent="0.25">
      <c r="A100" s="122"/>
      <c r="B100" s="127" t="s">
        <v>227</v>
      </c>
      <c r="C100" s="127"/>
      <c r="D100" s="132">
        <v>0</v>
      </c>
      <c r="E100" s="132">
        <v>0</v>
      </c>
      <c r="F100" s="132">
        <v>0</v>
      </c>
      <c r="G100" s="120" t="e">
        <f>#N/A</f>
        <v>#N/A</v>
      </c>
    </row>
    <row r="101" spans="1:7" x14ac:dyDescent="0.25">
      <c r="A101" s="122"/>
      <c r="B101" s="127" t="s">
        <v>228</v>
      </c>
      <c r="C101" s="127"/>
      <c r="D101" s="132">
        <v>0</v>
      </c>
      <c r="E101" s="132">
        <v>0</v>
      </c>
      <c r="F101" s="132">
        <v>0</v>
      </c>
      <c r="G101" s="120" t="e">
        <f>#N/A</f>
        <v>#N/A</v>
      </c>
    </row>
    <row r="102" spans="1:7" ht="31.5" x14ac:dyDescent="0.25">
      <c r="A102" s="122"/>
      <c r="B102" s="127" t="s">
        <v>229</v>
      </c>
      <c r="C102" s="127"/>
      <c r="D102" s="132">
        <v>0</v>
      </c>
      <c r="E102" s="132">
        <v>0</v>
      </c>
      <c r="F102" s="132">
        <v>0</v>
      </c>
      <c r="G102" s="120" t="e">
        <f>#N/A</f>
        <v>#N/A</v>
      </c>
    </row>
    <row r="103" spans="1:7" x14ac:dyDescent="0.25">
      <c r="A103" s="122" t="s">
        <v>39</v>
      </c>
      <c r="B103" s="123" t="s">
        <v>230</v>
      </c>
      <c r="C103" s="123"/>
      <c r="D103" s="132">
        <v>0</v>
      </c>
      <c r="E103" s="132">
        <v>0</v>
      </c>
      <c r="F103" s="132">
        <v>0</v>
      </c>
      <c r="G103" s="120" t="e">
        <f>#N/A</f>
        <v>#N/A</v>
      </c>
    </row>
    <row r="104" spans="1:7" x14ac:dyDescent="0.25">
      <c r="A104" s="122" t="s">
        <v>40</v>
      </c>
      <c r="B104" s="123" t="s">
        <v>231</v>
      </c>
      <c r="C104" s="123"/>
      <c r="D104" s="132">
        <v>0</v>
      </c>
      <c r="E104" s="132">
        <v>0</v>
      </c>
      <c r="F104" s="132">
        <v>0</v>
      </c>
      <c r="G104" s="120" t="e">
        <f>#N/A</f>
        <v>#N/A</v>
      </c>
    </row>
    <row r="105" spans="1:7" x14ac:dyDescent="0.25">
      <c r="A105" s="122" t="s">
        <v>41</v>
      </c>
      <c r="B105" s="123" t="s">
        <v>232</v>
      </c>
      <c r="C105" s="123"/>
      <c r="D105" s="132">
        <v>0</v>
      </c>
      <c r="E105" s="132">
        <v>0</v>
      </c>
      <c r="F105" s="132">
        <v>0</v>
      </c>
      <c r="G105" s="120" t="e">
        <f>#N/A</f>
        <v>#N/A</v>
      </c>
    </row>
    <row r="106" spans="1:7" ht="31.5" x14ac:dyDescent="0.25">
      <c r="A106" s="133"/>
      <c r="B106" s="134" t="s">
        <v>326</v>
      </c>
      <c r="C106" s="134"/>
      <c r="D106" s="135">
        <v>0</v>
      </c>
      <c r="E106" s="135">
        <v>0</v>
      </c>
      <c r="F106" s="135">
        <v>0</v>
      </c>
      <c r="G106" s="120" t="e">
        <f>#N/A</f>
        <v>#N/A</v>
      </c>
    </row>
    <row r="107" spans="1:7" x14ac:dyDescent="0.25">
      <c r="A107" s="133"/>
      <c r="B107" s="136" t="s">
        <v>327</v>
      </c>
      <c r="C107" s="136"/>
      <c r="D107" s="132" t="s">
        <v>286</v>
      </c>
      <c r="E107" s="132" t="s">
        <v>286</v>
      </c>
      <c r="F107" s="132" t="s">
        <v>286</v>
      </c>
      <c r="G107" s="120" t="e">
        <f>#N/A</f>
        <v>#N/A</v>
      </c>
    </row>
    <row r="108" spans="1:7" x14ac:dyDescent="0.25">
      <c r="A108" s="133"/>
      <c r="B108" s="136" t="s">
        <v>328</v>
      </c>
      <c r="C108" s="136"/>
      <c r="D108" s="132" t="s">
        <v>286</v>
      </c>
      <c r="E108" s="132" t="s">
        <v>286</v>
      </c>
      <c r="F108" s="132" t="s">
        <v>286</v>
      </c>
      <c r="G108" s="120" t="e">
        <f>#N/A</f>
        <v>#N/A</v>
      </c>
    </row>
    <row r="109" spans="1:7" x14ac:dyDescent="0.25">
      <c r="A109" s="133"/>
      <c r="B109" s="136" t="s">
        <v>329</v>
      </c>
      <c r="C109" s="136"/>
      <c r="D109" s="132" t="s">
        <v>286</v>
      </c>
      <c r="E109" s="132" t="s">
        <v>286</v>
      </c>
      <c r="F109" s="132" t="s">
        <v>286</v>
      </c>
      <c r="G109" s="132" t="s">
        <v>286</v>
      </c>
    </row>
    <row r="110" spans="1:7" x14ac:dyDescent="0.25">
      <c r="A110" s="137"/>
      <c r="B110" s="138"/>
      <c r="C110" s="138"/>
      <c r="D110" s="139"/>
      <c r="E110" s="139"/>
      <c r="F110" s="139"/>
      <c r="G110" s="139"/>
    </row>
    <row r="111" spans="1:7" x14ac:dyDescent="0.25">
      <c r="A111" s="137"/>
      <c r="B111" s="138"/>
      <c r="C111" s="138"/>
      <c r="D111" s="139"/>
      <c r="E111" s="139"/>
      <c r="F111" s="139"/>
      <c r="G111" s="139"/>
    </row>
    <row r="112" spans="1:7" x14ac:dyDescent="0.25">
      <c r="A112" s="140" t="s">
        <v>330</v>
      </c>
      <c r="B112" s="141"/>
      <c r="C112" s="142"/>
      <c r="D112" s="142"/>
      <c r="E112" s="142"/>
      <c r="F112" s="142"/>
      <c r="G112" s="139"/>
    </row>
    <row r="113" spans="1:12" x14ac:dyDescent="0.25">
      <c r="A113" s="143" t="s">
        <v>331</v>
      </c>
      <c r="B113" s="144" t="s">
        <v>332</v>
      </c>
      <c r="C113" s="145"/>
      <c r="D113" s="145">
        <f>D86*0.18</f>
        <v>37.899331011000001</v>
      </c>
      <c r="E113" s="145">
        <f>E86*0.18</f>
        <v>36.502761702203465</v>
      </c>
      <c r="F113" s="145">
        <f>F86*0.18</f>
        <v>21.212525412416408</v>
      </c>
      <c r="G113" s="145" t="e">
        <f>G86*0.18</f>
        <v>#N/A</v>
      </c>
    </row>
    <row r="114" spans="1:12" x14ac:dyDescent="0.25">
      <c r="A114" s="143" t="s">
        <v>333</v>
      </c>
      <c r="B114" s="144" t="s">
        <v>334</v>
      </c>
      <c r="C114" s="145"/>
      <c r="D114" s="145">
        <v>0</v>
      </c>
      <c r="E114" s="145">
        <v>0</v>
      </c>
      <c r="F114" s="145">
        <v>0</v>
      </c>
      <c r="G114" s="145" t="e">
        <f>G78*0.18</f>
        <v>#N/A</v>
      </c>
    </row>
    <row r="115" spans="1:12" x14ac:dyDescent="0.25">
      <c r="A115" s="143" t="s">
        <v>335</v>
      </c>
      <c r="B115" s="144" t="s">
        <v>336</v>
      </c>
      <c r="C115" s="145"/>
      <c r="D115" s="145">
        <v>0</v>
      </c>
      <c r="E115" s="145">
        <v>0</v>
      </c>
      <c r="F115" s="145">
        <v>0</v>
      </c>
      <c r="G115" s="145">
        <v>0</v>
      </c>
    </row>
    <row r="116" spans="1:12" x14ac:dyDescent="0.25">
      <c r="A116" s="143" t="s">
        <v>337</v>
      </c>
      <c r="B116" s="144" t="s">
        <v>338</v>
      </c>
      <c r="C116" s="145"/>
      <c r="D116" s="145">
        <f>D91*0.18</f>
        <v>6.0573789212033846</v>
      </c>
      <c r="E116" s="145">
        <f>E91*0.18</f>
        <v>0</v>
      </c>
      <c r="F116" s="145">
        <f>F91*0.18</f>
        <v>0</v>
      </c>
      <c r="G116" s="145" t="e">
        <f>G91*0.18</f>
        <v>#N/A</v>
      </c>
    </row>
    <row r="117" spans="1:12" x14ac:dyDescent="0.25">
      <c r="A117" s="137"/>
      <c r="B117" s="138"/>
      <c r="C117" s="138"/>
      <c r="D117" s="139"/>
      <c r="E117" s="139"/>
      <c r="F117" s="139"/>
      <c r="G117" s="139"/>
    </row>
    <row r="118" spans="1:12" x14ac:dyDescent="0.25">
      <c r="A118" s="140" t="s">
        <v>339</v>
      </c>
      <c r="B118" s="141"/>
      <c r="C118" s="142"/>
      <c r="D118" s="142"/>
      <c r="E118" s="142"/>
      <c r="F118" s="142"/>
      <c r="G118" s="139"/>
    </row>
    <row r="119" spans="1:12" x14ac:dyDescent="0.25">
      <c r="A119" s="143" t="s">
        <v>340</v>
      </c>
      <c r="B119" s="144" t="s">
        <v>341</v>
      </c>
      <c r="C119" s="145">
        <v>13.8850633559322</v>
      </c>
      <c r="D119" s="146">
        <v>24.843750203389803</v>
      </c>
      <c r="E119" s="146">
        <v>0</v>
      </c>
      <c r="F119" s="146"/>
      <c r="G119" s="146">
        <f>SUM(C119:F119)</f>
        <v>38.728813559322006</v>
      </c>
    </row>
    <row r="120" spans="1:12" x14ac:dyDescent="0.25">
      <c r="A120" s="143" t="s">
        <v>342</v>
      </c>
      <c r="B120" s="144" t="s">
        <v>343</v>
      </c>
      <c r="C120" s="145"/>
      <c r="D120" s="146">
        <v>8.808354914406781</v>
      </c>
      <c r="E120" s="146">
        <v>0</v>
      </c>
      <c r="F120" s="146"/>
      <c r="G120" s="146">
        <f>SUM(D120:F120)</f>
        <v>8.808354914406781</v>
      </c>
    </row>
    <row r="121" spans="1:12" ht="15" x14ac:dyDescent="0.25">
      <c r="A121" s="65"/>
      <c r="B121" s="65"/>
      <c r="C121" s="65"/>
      <c r="D121" s="65"/>
      <c r="E121" s="65"/>
      <c r="F121" s="65"/>
    </row>
    <row r="122" spans="1:12" x14ac:dyDescent="0.25">
      <c r="A122" s="341" t="s">
        <v>344</v>
      </c>
      <c r="B122" s="341"/>
      <c r="C122" s="341"/>
      <c r="D122" s="341"/>
      <c r="E122" s="341"/>
      <c r="F122" s="341"/>
      <c r="G122" s="341"/>
      <c r="H122" s="106"/>
      <c r="I122" s="106"/>
      <c r="J122" s="106"/>
      <c r="K122" s="106"/>
      <c r="L122" s="106"/>
    </row>
    <row r="123" spans="1:12" x14ac:dyDescent="0.25">
      <c r="A123" s="341"/>
      <c r="B123" s="341"/>
      <c r="C123" s="341"/>
      <c r="D123" s="341"/>
      <c r="E123" s="341"/>
      <c r="F123" s="341"/>
      <c r="G123" s="341"/>
      <c r="H123" s="106"/>
      <c r="I123" s="106"/>
      <c r="J123" s="106"/>
      <c r="K123" s="106"/>
      <c r="L123" s="106"/>
    </row>
    <row r="124" spans="1:12" x14ac:dyDescent="0.25">
      <c r="A124" s="123"/>
      <c r="B124" s="104"/>
      <c r="C124" s="147">
        <v>2016</v>
      </c>
      <c r="D124" s="147">
        <v>2017</v>
      </c>
      <c r="E124" s="147">
        <v>2018</v>
      </c>
      <c r="F124" s="147">
        <v>2019</v>
      </c>
      <c r="G124" s="67" t="s">
        <v>195</v>
      </c>
    </row>
    <row r="125" spans="1:12" x14ac:dyDescent="0.25">
      <c r="A125" s="123"/>
      <c r="B125" s="104" t="s">
        <v>345</v>
      </c>
      <c r="C125" s="148">
        <v>1246.9565924540814</v>
      </c>
      <c r="D125" s="148">
        <v>1333.3745107684242</v>
      </c>
      <c r="E125" s="148">
        <v>1343.8637412115788</v>
      </c>
      <c r="F125" s="148">
        <v>1397.9603197206134</v>
      </c>
      <c r="G125" s="149">
        <f>SUM(C125:F125)</f>
        <v>5322.1551641546976</v>
      </c>
    </row>
    <row r="126" spans="1:12" x14ac:dyDescent="0.25">
      <c r="A126" s="123"/>
      <c r="B126" s="150" t="s">
        <v>346</v>
      </c>
      <c r="C126" s="151">
        <v>1180.9764331568813</v>
      </c>
      <c r="D126" s="151">
        <v>1260.9037833719867</v>
      </c>
      <c r="E126" s="151">
        <v>1294.3366197039372</v>
      </c>
      <c r="F126" s="151">
        <v>1345.7112672736771</v>
      </c>
      <c r="G126" s="149">
        <f>SUM(C126:F126)</f>
        <v>5081.9281035064823</v>
      </c>
    </row>
    <row r="127" spans="1:12" x14ac:dyDescent="0.25">
      <c r="A127" s="123"/>
      <c r="B127" s="150" t="s">
        <v>347</v>
      </c>
      <c r="C127" s="151">
        <v>65.98015929719999</v>
      </c>
      <c r="D127" s="151">
        <v>72.470727396437596</v>
      </c>
      <c r="E127" s="151">
        <v>49.527121507641652</v>
      </c>
      <c r="F127" s="151">
        <v>52.249052446936354</v>
      </c>
      <c r="G127" s="149" t="e">
        <f>#N/A</f>
        <v>#N/A</v>
      </c>
    </row>
    <row r="128" spans="1:12" x14ac:dyDescent="0.25">
      <c r="A128" s="123"/>
      <c r="B128" s="150" t="s">
        <v>348</v>
      </c>
      <c r="C128" s="151"/>
      <c r="D128" s="151"/>
      <c r="E128" s="151"/>
      <c r="F128" s="151"/>
      <c r="G128" s="149" t="e">
        <f>#N/A</f>
        <v>#N/A</v>
      </c>
    </row>
    <row r="129" spans="1:7" x14ac:dyDescent="0.25">
      <c r="A129" s="123"/>
      <c r="B129" s="150" t="s">
        <v>349</v>
      </c>
      <c r="C129" s="152"/>
      <c r="D129" s="152"/>
      <c r="E129" s="152"/>
      <c r="F129" s="153"/>
      <c r="G129" s="149" t="e">
        <f>#N/A</f>
        <v>#N/A</v>
      </c>
    </row>
    <row r="130" spans="1:7" x14ac:dyDescent="0.25">
      <c r="A130" s="123"/>
      <c r="B130" s="150" t="s">
        <v>350</v>
      </c>
      <c r="C130" s="151"/>
      <c r="D130" s="151"/>
      <c r="E130" s="151"/>
      <c r="F130" s="151"/>
      <c r="G130" s="149" t="e">
        <f>#N/A</f>
        <v>#N/A</v>
      </c>
    </row>
    <row r="131" spans="1:7" x14ac:dyDescent="0.25">
      <c r="A131" s="123"/>
      <c r="B131" s="104" t="s">
        <v>351</v>
      </c>
      <c r="C131" s="148">
        <v>1501.6874000000003</v>
      </c>
      <c r="D131" s="148">
        <v>1603.0116999999998</v>
      </c>
      <c r="E131" s="148">
        <v>1617.2438</v>
      </c>
      <c r="F131" s="148">
        <v>1657.3319999999999</v>
      </c>
      <c r="G131" s="149" t="e">
        <f>#N/A</f>
        <v>#N/A</v>
      </c>
    </row>
    <row r="132" spans="1:7" x14ac:dyDescent="0.25">
      <c r="A132" s="123"/>
      <c r="B132" s="154" t="s">
        <v>352</v>
      </c>
      <c r="C132" s="153">
        <v>1501.6874000000003</v>
      </c>
      <c r="D132" s="153">
        <v>1603.0116999999998</v>
      </c>
      <c r="E132" s="153">
        <v>1617.2438</v>
      </c>
      <c r="F132" s="153">
        <v>1657.3319999999999</v>
      </c>
      <c r="G132" s="149" t="e">
        <f>#N/A</f>
        <v>#N/A</v>
      </c>
    </row>
    <row r="133" spans="1:7" x14ac:dyDescent="0.25">
      <c r="A133" s="123"/>
      <c r="B133" s="150" t="s">
        <v>346</v>
      </c>
      <c r="C133" s="151">
        <v>1501.6874000000003</v>
      </c>
      <c r="D133" s="151">
        <v>1603.0116999999998</v>
      </c>
      <c r="E133" s="151">
        <v>1617.2438</v>
      </c>
      <c r="F133" s="151">
        <v>1657.3319999999999</v>
      </c>
      <c r="G133" s="149" t="e">
        <f>#N/A</f>
        <v>#N/A</v>
      </c>
    </row>
    <row r="134" spans="1:7" x14ac:dyDescent="0.25">
      <c r="A134" s="123"/>
      <c r="B134" s="150" t="s">
        <v>347</v>
      </c>
      <c r="C134" s="151">
        <v>0</v>
      </c>
      <c r="D134" s="151">
        <v>0</v>
      </c>
      <c r="E134" s="151">
        <v>0</v>
      </c>
      <c r="F134" s="151">
        <v>0</v>
      </c>
      <c r="G134" s="149" t="e">
        <f>#N/A</f>
        <v>#N/A</v>
      </c>
    </row>
    <row r="135" spans="1:7" x14ac:dyDescent="0.25">
      <c r="A135" s="123"/>
      <c r="B135" s="150" t="s">
        <v>348</v>
      </c>
      <c r="C135" s="151"/>
      <c r="D135" s="151"/>
      <c r="E135" s="151"/>
      <c r="F135" s="151"/>
      <c r="G135" s="149" t="e">
        <f>#N/A</f>
        <v>#N/A</v>
      </c>
    </row>
    <row r="136" spans="1:7" x14ac:dyDescent="0.25">
      <c r="A136" s="123"/>
      <c r="B136" s="150" t="s">
        <v>349</v>
      </c>
      <c r="C136" s="152"/>
      <c r="D136" s="152"/>
      <c r="E136" s="152"/>
      <c r="F136" s="153"/>
      <c r="G136" s="149" t="e">
        <f>#N/A</f>
        <v>#N/A</v>
      </c>
    </row>
    <row r="137" spans="1:7" x14ac:dyDescent="0.25">
      <c r="A137" s="123"/>
      <c r="B137" s="150" t="s">
        <v>350</v>
      </c>
      <c r="C137" s="151"/>
      <c r="D137" s="151"/>
      <c r="E137" s="151"/>
      <c r="F137" s="151"/>
      <c r="G137" s="149" t="e">
        <f>#N/A</f>
        <v>#N/A</v>
      </c>
    </row>
    <row r="138" spans="1:7" x14ac:dyDescent="0.25">
      <c r="A138" s="123"/>
      <c r="B138" s="154" t="s">
        <v>353</v>
      </c>
      <c r="C138" s="153">
        <v>0</v>
      </c>
      <c r="D138" s="153">
        <v>0</v>
      </c>
      <c r="E138" s="153">
        <v>0</v>
      </c>
      <c r="F138" s="153">
        <v>0</v>
      </c>
      <c r="G138" s="149" t="e">
        <f>#N/A</f>
        <v>#N/A</v>
      </c>
    </row>
    <row r="139" spans="1:7" x14ac:dyDescent="0.25">
      <c r="A139" s="123"/>
      <c r="B139" s="104" t="s">
        <v>354</v>
      </c>
      <c r="C139" s="151">
        <v>-254.73080754591888</v>
      </c>
      <c r="D139" s="155">
        <v>-269.63718923157558</v>
      </c>
      <c r="E139" s="155">
        <v>-273.38005878842114</v>
      </c>
      <c r="F139" s="155">
        <v>-259.37168027938651</v>
      </c>
      <c r="G139" s="149" t="e">
        <f>#N/A</f>
        <v>#N/A</v>
      </c>
    </row>
    <row r="140" spans="1:7" x14ac:dyDescent="0.25">
      <c r="A140" s="123"/>
      <c r="B140" s="104" t="s">
        <v>355</v>
      </c>
      <c r="C140" s="151">
        <v>253.47853612210002</v>
      </c>
      <c r="D140" s="155">
        <v>298.69440072895054</v>
      </c>
      <c r="E140" s="155">
        <v>343.39307794321775</v>
      </c>
      <c r="F140" s="155">
        <v>372.35159082009477</v>
      </c>
      <c r="G140" s="149" t="e">
        <f>#N/A</f>
        <v>#N/A</v>
      </c>
    </row>
    <row r="141" spans="1:7" x14ac:dyDescent="0.25">
      <c r="A141" s="123"/>
      <c r="B141" s="104" t="s">
        <v>356</v>
      </c>
      <c r="C141" s="151">
        <v>31.952114379999998</v>
      </c>
      <c r="D141" s="155">
        <v>24.37875</v>
      </c>
      <c r="E141" s="155">
        <v>21.532499999999999</v>
      </c>
      <c r="F141" s="155">
        <v>14.72625</v>
      </c>
      <c r="G141" s="149" t="e">
        <f>#N/A</f>
        <v>#N/A</v>
      </c>
    </row>
    <row r="142" spans="1:7" x14ac:dyDescent="0.25">
      <c r="A142" s="123"/>
      <c r="B142" s="104" t="s">
        <v>276</v>
      </c>
      <c r="C142" s="151">
        <v>0</v>
      </c>
      <c r="D142" s="155">
        <v>5.8114422994749937</v>
      </c>
      <c r="E142" s="155">
        <v>14.002603830959323</v>
      </c>
      <c r="F142" s="155">
        <v>22.595982108141655</v>
      </c>
      <c r="G142" s="149" t="e">
        <f>#N/A</f>
        <v>#N/A</v>
      </c>
    </row>
    <row r="143" spans="1:7" x14ac:dyDescent="0.25">
      <c r="A143" s="123"/>
      <c r="B143" s="104" t="s">
        <v>357</v>
      </c>
      <c r="C143" s="148">
        <v>-1.2522714238188541</v>
      </c>
      <c r="D143" s="156">
        <v>23.245769197899971</v>
      </c>
      <c r="E143" s="156">
        <v>56.010415323837286</v>
      </c>
      <c r="F143" s="156">
        <v>90.383928432566606</v>
      </c>
      <c r="G143" s="149">
        <f>SUM(C143:F143)</f>
        <v>168.38784153048499</v>
      </c>
    </row>
    <row r="144" spans="1:7" x14ac:dyDescent="0.25">
      <c r="A144" s="123"/>
      <c r="B144" s="104" t="s">
        <v>358</v>
      </c>
      <c r="C144" s="157"/>
      <c r="D144" s="158"/>
      <c r="E144" s="158"/>
      <c r="F144" s="158"/>
      <c r="G144" s="149" t="e">
        <f>#N/A</f>
        <v>#N/A</v>
      </c>
    </row>
    <row r="145" spans="1:14" ht="47.25" x14ac:dyDescent="0.25">
      <c r="A145" s="123"/>
      <c r="B145" s="159" t="s">
        <v>359</v>
      </c>
      <c r="C145" s="157"/>
      <c r="D145" s="160">
        <v>1915.909030155856</v>
      </c>
      <c r="E145" s="160">
        <v>1948.2591186732507</v>
      </c>
      <c r="F145" s="161">
        <v>2025.269242961283</v>
      </c>
      <c r="G145" s="162" t="e">
        <f>#N/A</f>
        <v>#N/A</v>
      </c>
      <c r="H145" s="163" t="s">
        <v>360</v>
      </c>
      <c r="J145" s="164">
        <f>D145/C125-1</f>
        <v>0.53646810301971959</v>
      </c>
      <c r="K145" s="164">
        <f>E145/D125-1</f>
        <v>0.46114921422224286</v>
      </c>
      <c r="L145" s="164">
        <f>F145/E125-1</f>
        <v>0.50704954740082031</v>
      </c>
      <c r="M145" s="164"/>
      <c r="N145" s="164"/>
    </row>
    <row r="146" spans="1:14" x14ac:dyDescent="0.25">
      <c r="A146" s="123"/>
      <c r="B146" s="165" t="s">
        <v>361</v>
      </c>
      <c r="C146" s="166">
        <v>1724.034046882105</v>
      </c>
      <c r="D146" s="167">
        <v>1915.909030155856</v>
      </c>
      <c r="E146" s="167">
        <v>1948.2591186732507</v>
      </c>
      <c r="F146" s="168">
        <v>2025.269242961283</v>
      </c>
      <c r="G146" s="162" t="e">
        <f>#N/A</f>
        <v>#N/A</v>
      </c>
    </row>
    <row r="147" spans="1:14" x14ac:dyDescent="0.25">
      <c r="A147" s="123"/>
      <c r="B147" s="169" t="s">
        <v>362</v>
      </c>
      <c r="C147" s="170">
        <v>1369.5431204114091</v>
      </c>
      <c r="D147" s="171">
        <v>1452.5588335572888</v>
      </c>
      <c r="E147" s="171">
        <v>1498.8977883816333</v>
      </c>
      <c r="F147" s="172">
        <v>1549.1141150911051</v>
      </c>
      <c r="G147" s="149" t="e">
        <f>#N/A</f>
        <v>#N/A</v>
      </c>
    </row>
    <row r="148" spans="1:14" x14ac:dyDescent="0.25">
      <c r="A148" s="123"/>
      <c r="B148" s="169" t="s">
        <v>363</v>
      </c>
      <c r="C148" s="166">
        <v>77.856587970695998</v>
      </c>
      <c r="D148" s="155">
        <v>85.515458327796367</v>
      </c>
      <c r="E148" s="155">
        <v>58.442003379017152</v>
      </c>
      <c r="F148" s="173">
        <v>61.653881887384884</v>
      </c>
      <c r="G148" s="149" t="e">
        <f>#N/A</f>
        <v>#N/A</v>
      </c>
    </row>
    <row r="149" spans="1:14" x14ac:dyDescent="0.25">
      <c r="A149" s="123"/>
      <c r="B149" s="174" t="s">
        <v>364</v>
      </c>
      <c r="C149" s="166">
        <v>276.63433850000013</v>
      </c>
      <c r="D149" s="155">
        <v>377.83473827077086</v>
      </c>
      <c r="E149" s="155">
        <v>390.91932691260001</v>
      </c>
      <c r="F149" s="173">
        <v>414.50124598279302</v>
      </c>
      <c r="G149" s="149" t="e">
        <f>#N/A</f>
        <v>#N/A</v>
      </c>
    </row>
    <row r="150" spans="1:14" x14ac:dyDescent="0.25">
      <c r="A150" s="123"/>
      <c r="B150" s="169" t="s">
        <v>349</v>
      </c>
      <c r="C150" s="170">
        <v>0</v>
      </c>
      <c r="D150" s="171">
        <v>0</v>
      </c>
      <c r="E150" s="171">
        <v>0</v>
      </c>
      <c r="F150" s="172">
        <v>0</v>
      </c>
      <c r="G150" s="149" t="e">
        <f>#N/A</f>
        <v>#N/A</v>
      </c>
    </row>
    <row r="151" spans="1:14" x14ac:dyDescent="0.25">
      <c r="A151" s="123"/>
      <c r="B151" s="175" t="s">
        <v>365</v>
      </c>
      <c r="C151" s="166">
        <v>295.22475850000012</v>
      </c>
      <c r="D151" s="155">
        <v>335.91862003077091</v>
      </c>
      <c r="E151" s="155">
        <v>378.42838</v>
      </c>
      <c r="F151" s="173">
        <v>401.32329699000002</v>
      </c>
      <c r="G151" s="149" t="e">
        <f>#N/A</f>
        <v>#N/A</v>
      </c>
    </row>
    <row r="152" spans="1:14" x14ac:dyDescent="0.25">
      <c r="A152" s="123"/>
      <c r="B152" s="175" t="s">
        <v>366</v>
      </c>
      <c r="C152" s="166">
        <v>1623.4106802157148</v>
      </c>
      <c r="D152" s="155">
        <v>1630.193783011119</v>
      </c>
      <c r="E152" s="155">
        <v>1655.5192821354708</v>
      </c>
      <c r="F152" s="173">
        <v>1752.3612997969412</v>
      </c>
      <c r="G152" s="149" t="e">
        <f>#N/A</f>
        <v>#N/A</v>
      </c>
    </row>
    <row r="153" spans="1:14" x14ac:dyDescent="0.25">
      <c r="A153" s="123"/>
      <c r="B153" s="176" t="s">
        <v>367</v>
      </c>
      <c r="C153" s="166">
        <v>1559.4716585315348</v>
      </c>
      <c r="D153" s="155">
        <v>1572.4652165853802</v>
      </c>
      <c r="E153" s="155">
        <v>1599.1191961778977</v>
      </c>
      <c r="F153" s="173">
        <v>1678.4381597491545</v>
      </c>
      <c r="G153" s="149" t="e">
        <f>#N/A</f>
        <v>#N/A</v>
      </c>
    </row>
    <row r="154" spans="1:14" x14ac:dyDescent="0.25">
      <c r="A154" s="123"/>
      <c r="B154" s="175" t="s">
        <v>362</v>
      </c>
      <c r="C154" s="166">
        <v>1559.4716585315348</v>
      </c>
      <c r="D154" s="155">
        <v>1572.4652165853802</v>
      </c>
      <c r="E154" s="155">
        <v>1599.1191961778977</v>
      </c>
      <c r="F154" s="173">
        <v>1678.4381597491545</v>
      </c>
      <c r="G154" s="149" t="e">
        <f>#N/A</f>
        <v>#N/A</v>
      </c>
    </row>
    <row r="155" spans="1:14" x14ac:dyDescent="0.25">
      <c r="A155" s="123"/>
      <c r="B155" s="169" t="s">
        <v>363</v>
      </c>
      <c r="C155" s="166">
        <v>0</v>
      </c>
      <c r="D155" s="155">
        <v>0</v>
      </c>
      <c r="E155" s="155">
        <v>0</v>
      </c>
      <c r="F155" s="171">
        <v>0</v>
      </c>
      <c r="G155" s="149" t="e">
        <f>#N/A</f>
        <v>#N/A</v>
      </c>
    </row>
    <row r="156" spans="1:14" x14ac:dyDescent="0.25">
      <c r="A156" s="123"/>
      <c r="B156" s="169" t="s">
        <v>368</v>
      </c>
      <c r="C156" s="155"/>
      <c r="D156" s="155">
        <v>0</v>
      </c>
      <c r="E156" s="155">
        <v>0</v>
      </c>
      <c r="F156" s="173">
        <v>0</v>
      </c>
      <c r="G156" s="149" t="e">
        <f>#N/A</f>
        <v>#N/A</v>
      </c>
    </row>
    <row r="157" spans="1:14" x14ac:dyDescent="0.25">
      <c r="A157" s="123"/>
      <c r="B157" s="169" t="s">
        <v>349</v>
      </c>
      <c r="C157" s="171"/>
      <c r="D157" s="171">
        <v>0</v>
      </c>
      <c r="E157" s="171">
        <v>0</v>
      </c>
      <c r="F157" s="172">
        <v>0</v>
      </c>
      <c r="G157" s="149" t="e">
        <f>#N/A</f>
        <v>#N/A</v>
      </c>
    </row>
    <row r="158" spans="1:14" x14ac:dyDescent="0.25">
      <c r="A158" s="123"/>
      <c r="B158" s="169" t="s">
        <v>369</v>
      </c>
      <c r="C158" s="155">
        <v>63.939021684179998</v>
      </c>
      <c r="D158" s="155">
        <v>57.728566425738833</v>
      </c>
      <c r="E158" s="155">
        <v>56.40008595757309</v>
      </c>
      <c r="F158" s="173">
        <v>73.923140047786859</v>
      </c>
      <c r="G158" s="149" t="e">
        <f>#N/A</f>
        <v>#N/A</v>
      </c>
    </row>
    <row r="159" spans="1:14" ht="16.5" x14ac:dyDescent="0.25">
      <c r="A159" s="123"/>
      <c r="B159" s="177" t="s">
        <v>370</v>
      </c>
      <c r="C159" s="173">
        <v>0</v>
      </c>
      <c r="D159" s="173">
        <v>0</v>
      </c>
      <c r="E159" s="173">
        <v>0</v>
      </c>
      <c r="F159" s="173">
        <v>0</v>
      </c>
      <c r="G159" s="149" t="e">
        <f>#N/A</f>
        <v>#N/A</v>
      </c>
    </row>
    <row r="160" spans="1:14" x14ac:dyDescent="0.25">
      <c r="A160" s="123"/>
      <c r="B160" s="104" t="s">
        <v>371</v>
      </c>
      <c r="C160" s="171">
        <v>31.952114379999998</v>
      </c>
      <c r="D160" s="171">
        <v>24.37875</v>
      </c>
      <c r="E160" s="171">
        <v>21.532499999999999</v>
      </c>
      <c r="F160" s="172">
        <v>14.72625</v>
      </c>
      <c r="G160" s="149" t="e">
        <f>#N/A</f>
        <v>#N/A</v>
      </c>
    </row>
    <row r="161" spans="1:7" x14ac:dyDescent="0.25">
      <c r="A161" s="123"/>
      <c r="B161" s="178" t="s">
        <v>372</v>
      </c>
      <c r="C161" s="166">
        <v>100.62336666639021</v>
      </c>
      <c r="D161" s="155">
        <v>285.71524714473708</v>
      </c>
      <c r="E161" s="155">
        <v>292.73983653777987</v>
      </c>
      <c r="F161" s="173">
        <v>272.90794316434176</v>
      </c>
      <c r="G161" s="149" t="e">
        <f>#N/A</f>
        <v>#N/A</v>
      </c>
    </row>
    <row r="162" spans="1:7" x14ac:dyDescent="0.25">
      <c r="A162" s="123"/>
      <c r="B162" s="159" t="s">
        <v>373</v>
      </c>
      <c r="C162" s="166"/>
      <c r="D162" s="155"/>
      <c r="E162" s="155"/>
      <c r="F162" s="173"/>
      <c r="G162" s="149" t="e">
        <f>#N/A</f>
        <v>#N/A</v>
      </c>
    </row>
    <row r="163" spans="1:7" ht="16.5" x14ac:dyDescent="0.25">
      <c r="A163" s="123"/>
      <c r="B163" s="177" t="s">
        <v>361</v>
      </c>
      <c r="C163" s="179">
        <v>152.97232079999998</v>
      </c>
      <c r="D163" s="173">
        <v>0</v>
      </c>
      <c r="E163" s="173">
        <v>0</v>
      </c>
      <c r="F163" s="173">
        <v>0</v>
      </c>
      <c r="G163" s="149" t="e">
        <f>#N/A</f>
        <v>#N/A</v>
      </c>
    </row>
    <row r="164" spans="1:7" x14ac:dyDescent="0.25">
      <c r="A164" s="123"/>
      <c r="B164" s="104" t="s">
        <v>374</v>
      </c>
      <c r="C164" s="170">
        <v>253.27691816000001</v>
      </c>
      <c r="D164" s="171">
        <v>288.16000000000003</v>
      </c>
      <c r="E164" s="171">
        <v>239.29599999999999</v>
      </c>
      <c r="F164" s="172">
        <v>139.06199999999998</v>
      </c>
      <c r="G164" s="149" t="e">
        <f>#N/A</f>
        <v>#N/A</v>
      </c>
    </row>
    <row r="165" spans="1:7" x14ac:dyDescent="0.25">
      <c r="A165" s="123"/>
      <c r="B165" s="178" t="s">
        <v>375</v>
      </c>
      <c r="C165" s="166">
        <v>-100.30459736000003</v>
      </c>
      <c r="D165" s="155">
        <v>-288.16000000000003</v>
      </c>
      <c r="E165" s="155">
        <v>-239.29599999999999</v>
      </c>
      <c r="F165" s="173">
        <v>-139.06199999999998</v>
      </c>
      <c r="G165" s="149" t="e">
        <f>#N/A</f>
        <v>#N/A</v>
      </c>
    </row>
    <row r="166" spans="1:7" x14ac:dyDescent="0.25">
      <c r="A166" s="123"/>
      <c r="B166" s="180" t="s">
        <v>376</v>
      </c>
      <c r="C166" s="170"/>
      <c r="D166" s="171"/>
      <c r="E166" s="171"/>
      <c r="F166" s="172"/>
      <c r="G166" s="149" t="e">
        <f>#N/A</f>
        <v>#N/A</v>
      </c>
    </row>
    <row r="167" spans="1:7" x14ac:dyDescent="0.25">
      <c r="A167" s="123"/>
      <c r="B167" s="154" t="s">
        <v>361</v>
      </c>
      <c r="C167" s="166">
        <v>62</v>
      </c>
      <c r="D167" s="155">
        <v>0</v>
      </c>
      <c r="E167" s="155">
        <v>0</v>
      </c>
      <c r="F167" s="173">
        <v>0</v>
      </c>
      <c r="G167" s="149" t="e">
        <f>#N/A</f>
        <v>#N/A</v>
      </c>
    </row>
    <row r="168" spans="1:7" x14ac:dyDescent="0.25">
      <c r="A168" s="123"/>
      <c r="B168" s="174" t="s">
        <v>377</v>
      </c>
      <c r="C168" s="166">
        <v>0</v>
      </c>
      <c r="D168" s="155">
        <v>0</v>
      </c>
      <c r="E168" s="155">
        <v>0</v>
      </c>
      <c r="F168" s="173">
        <v>0</v>
      </c>
      <c r="G168" s="149" t="e">
        <f>#N/A</f>
        <v>#N/A</v>
      </c>
    </row>
    <row r="169" spans="1:7" x14ac:dyDescent="0.25">
      <c r="A169" s="123"/>
      <c r="B169" s="154" t="s">
        <v>378</v>
      </c>
      <c r="C169" s="166">
        <v>62</v>
      </c>
      <c r="D169" s="155">
        <v>0</v>
      </c>
      <c r="E169" s="155">
        <v>0</v>
      </c>
      <c r="F169" s="173">
        <v>0</v>
      </c>
      <c r="G169" s="149" t="e">
        <f>#N/A</f>
        <v>#N/A</v>
      </c>
    </row>
    <row r="170" spans="1:7" ht="16.5" x14ac:dyDescent="0.25">
      <c r="A170" s="123"/>
      <c r="B170" s="177" t="s">
        <v>379</v>
      </c>
      <c r="C170" s="166">
        <v>90</v>
      </c>
      <c r="D170" s="155">
        <v>23</v>
      </c>
      <c r="E170" s="155">
        <v>55.232457798005356</v>
      </c>
      <c r="F170" s="155">
        <v>119.23245779800537</v>
      </c>
      <c r="G170" s="149" t="e">
        <f>#N/A</f>
        <v>#N/A</v>
      </c>
    </row>
    <row r="171" spans="1:7" x14ac:dyDescent="0.25">
      <c r="A171" s="123"/>
      <c r="B171" s="104" t="s">
        <v>60</v>
      </c>
      <c r="C171" s="166">
        <v>90</v>
      </c>
      <c r="D171" s="155">
        <v>23</v>
      </c>
      <c r="E171" s="155">
        <v>55</v>
      </c>
      <c r="F171" s="173">
        <v>119</v>
      </c>
      <c r="G171" s="149" t="e">
        <f>#N/A</f>
        <v>#N/A</v>
      </c>
    </row>
    <row r="172" spans="1:7" x14ac:dyDescent="0.25">
      <c r="A172" s="123"/>
      <c r="B172" s="178" t="s">
        <v>380</v>
      </c>
      <c r="C172" s="170">
        <v>-28</v>
      </c>
      <c r="D172" s="171">
        <v>-23</v>
      </c>
      <c r="E172" s="171">
        <v>-55.232457798005356</v>
      </c>
      <c r="F172" s="172">
        <v>-119.23245779800537</v>
      </c>
      <c r="G172" s="149" t="e">
        <f>#N/A</f>
        <v>#N/A</v>
      </c>
    </row>
    <row r="173" spans="1:7" x14ac:dyDescent="0.25">
      <c r="A173" s="123"/>
      <c r="B173" s="181" t="s">
        <v>381</v>
      </c>
      <c r="C173" s="170">
        <v>-27.68123069360982</v>
      </c>
      <c r="D173" s="171">
        <v>-25.444752855262948</v>
      </c>
      <c r="E173" s="171">
        <v>-1.788621260225483</v>
      </c>
      <c r="F173" s="172">
        <v>14.613485366336405</v>
      </c>
      <c r="G173" s="149" t="e">
        <f>#N/A</f>
        <v>#N/A</v>
      </c>
    </row>
    <row r="174" spans="1:7" x14ac:dyDescent="0.25">
      <c r="A174" s="123"/>
      <c r="B174" s="181" t="s">
        <v>382</v>
      </c>
      <c r="C174" s="170">
        <v>0</v>
      </c>
      <c r="D174" s="171">
        <v>0</v>
      </c>
      <c r="E174" s="171">
        <v>0</v>
      </c>
      <c r="F174" s="172">
        <v>0</v>
      </c>
      <c r="G174" s="149" t="e">
        <f>#N/A</f>
        <v>#N/A</v>
      </c>
    </row>
    <row r="175" spans="1:7" x14ac:dyDescent="0.25">
      <c r="A175" s="123"/>
      <c r="B175" s="181" t="s">
        <v>383</v>
      </c>
      <c r="C175" s="170">
        <v>0</v>
      </c>
      <c r="D175" s="171">
        <v>0</v>
      </c>
      <c r="E175" s="171">
        <v>0</v>
      </c>
      <c r="F175" s="172">
        <v>0</v>
      </c>
      <c r="G175" s="149" t="e">
        <f>#N/A</f>
        <v>#N/A</v>
      </c>
    </row>
    <row r="176" spans="1:7" x14ac:dyDescent="0.25">
      <c r="A176" s="123"/>
      <c r="B176" s="181" t="s">
        <v>384</v>
      </c>
      <c r="C176" s="170">
        <v>0</v>
      </c>
      <c r="D176" s="171">
        <v>0</v>
      </c>
      <c r="E176" s="171">
        <v>0</v>
      </c>
      <c r="F176" s="172">
        <v>0</v>
      </c>
      <c r="G176" s="149" t="e">
        <f>#N/A</f>
        <v>#N/A</v>
      </c>
    </row>
    <row r="177" spans="1:8" x14ac:dyDescent="0.25">
      <c r="A177" s="123"/>
      <c r="B177" s="104" t="s">
        <v>385</v>
      </c>
      <c r="C177" s="170">
        <v>0</v>
      </c>
      <c r="D177" s="171">
        <v>0</v>
      </c>
      <c r="E177" s="171">
        <v>0</v>
      </c>
      <c r="F177" s="171">
        <v>0</v>
      </c>
      <c r="G177" s="149" t="e">
        <f>#N/A</f>
        <v>#N/A</v>
      </c>
    </row>
    <row r="178" spans="1:8" x14ac:dyDescent="0.25">
      <c r="A178" s="123"/>
      <c r="B178" s="104" t="s">
        <v>386</v>
      </c>
      <c r="C178" s="170">
        <v>0</v>
      </c>
      <c r="D178" s="171">
        <v>0</v>
      </c>
      <c r="E178" s="171">
        <v>0</v>
      </c>
      <c r="F178" s="172">
        <v>0</v>
      </c>
      <c r="G178" s="149" t="e">
        <f>#N/A</f>
        <v>#N/A</v>
      </c>
    </row>
    <row r="179" spans="1:8" x14ac:dyDescent="0.25">
      <c r="A179" s="123"/>
      <c r="B179" s="181" t="s">
        <v>381</v>
      </c>
      <c r="C179" s="166">
        <v>-27.68123069360982</v>
      </c>
      <c r="D179" s="155">
        <v>-25.444752855262948</v>
      </c>
      <c r="E179" s="155">
        <v>-1.788621260225483</v>
      </c>
      <c r="F179" s="173">
        <v>14.613485366336405</v>
      </c>
      <c r="G179" s="149" t="e">
        <f>#N/A</f>
        <v>#N/A</v>
      </c>
    </row>
    <row r="180" spans="1:8" x14ac:dyDescent="0.25">
      <c r="A180" s="123"/>
      <c r="B180" s="174" t="s">
        <v>387</v>
      </c>
      <c r="C180" s="170">
        <v>-27.68123069360982</v>
      </c>
      <c r="D180" s="171">
        <v>-25.444752855262948</v>
      </c>
      <c r="E180" s="171">
        <v>-27.233374115488431</v>
      </c>
      <c r="F180" s="172">
        <v>-12.619888749152025</v>
      </c>
      <c r="G180" s="149" t="e">
        <f>#N/A</f>
        <v>#N/A</v>
      </c>
    </row>
    <row r="181" spans="1:8" x14ac:dyDescent="0.25">
      <c r="A181" s="123"/>
      <c r="B181" s="174" t="s">
        <v>388</v>
      </c>
      <c r="C181" s="170">
        <v>79.32396158499958</v>
      </c>
      <c r="D181" s="171">
        <v>51.642730891390244</v>
      </c>
      <c r="E181" s="171">
        <v>26.197978036127296</v>
      </c>
      <c r="F181" s="172">
        <v>24.409356775901813</v>
      </c>
      <c r="G181" s="149" t="e">
        <f>#N/A</f>
        <v>#N/A</v>
      </c>
    </row>
    <row r="182" spans="1:8" x14ac:dyDescent="0.25">
      <c r="A182" s="123"/>
      <c r="B182" s="123" t="s">
        <v>389</v>
      </c>
      <c r="C182" s="182">
        <v>225</v>
      </c>
      <c r="D182" s="183">
        <v>197</v>
      </c>
      <c r="E182" s="183">
        <v>174</v>
      </c>
      <c r="F182" s="183">
        <v>119</v>
      </c>
      <c r="G182" s="149" t="e">
        <f>#N/A</f>
        <v>#N/A</v>
      </c>
    </row>
    <row r="183" spans="1:8" x14ac:dyDescent="0.25">
      <c r="A183" s="123"/>
      <c r="B183" s="123" t="s">
        <v>390</v>
      </c>
      <c r="C183" s="182">
        <v>197</v>
      </c>
      <c r="D183" s="123">
        <v>174</v>
      </c>
      <c r="E183" s="123">
        <v>119</v>
      </c>
      <c r="F183" s="123">
        <v>0</v>
      </c>
      <c r="G183" s="149">
        <f>SUM(C183:F183)</f>
        <v>490</v>
      </c>
    </row>
    <row r="188" spans="1:8" x14ac:dyDescent="0.25">
      <c r="A188" s="184"/>
      <c r="B188" s="184"/>
      <c r="C188" s="184"/>
      <c r="D188" s="185"/>
      <c r="E188" s="185"/>
      <c r="F188" s="185"/>
      <c r="G188" s="106"/>
    </row>
    <row r="189" spans="1:8" x14ac:dyDescent="0.25">
      <c r="A189" s="186"/>
      <c r="B189" s="187" t="s">
        <v>391</v>
      </c>
      <c r="C189" s="187"/>
      <c r="D189" s="188"/>
      <c r="E189" s="188"/>
      <c r="F189" s="188"/>
      <c r="G189" s="188"/>
      <c r="H189" s="189"/>
    </row>
    <row r="190" spans="1:8" x14ac:dyDescent="0.25">
      <c r="A190" s="186"/>
      <c r="B190" s="190" t="s">
        <v>392</v>
      </c>
      <c r="C190" s="190">
        <v>2016</v>
      </c>
      <c r="D190" s="190">
        <v>2017</v>
      </c>
      <c r="E190" s="190">
        <v>2018</v>
      </c>
      <c r="F190" s="190">
        <v>2019</v>
      </c>
      <c r="G190" s="190" t="s">
        <v>195</v>
      </c>
      <c r="H190" s="191" t="s">
        <v>393</v>
      </c>
    </row>
    <row r="191" spans="1:8" x14ac:dyDescent="0.25">
      <c r="A191" s="186"/>
      <c r="B191" s="188" t="s">
        <v>310</v>
      </c>
      <c r="C191" s="192">
        <f>C63-C75</f>
        <v>1.1800000000022237E-2</v>
      </c>
      <c r="D191" s="192">
        <f>D63-D75</f>
        <v>-6.5399999994042446E-4</v>
      </c>
      <c r="E191" s="192">
        <f>E63-E75</f>
        <v>1.1772999951631391E-4</v>
      </c>
      <c r="F191" s="192">
        <f>F63-F75</f>
        <v>2.1111852701949374E-3</v>
      </c>
      <c r="G191" s="193">
        <f>SUM(C191:F191)</f>
        <v>1.3374915269793064E-2</v>
      </c>
      <c r="H191" s="194"/>
    </row>
    <row r="192" spans="1:8" ht="47.25" x14ac:dyDescent="0.25">
      <c r="A192" s="186"/>
      <c r="B192" s="188" t="s">
        <v>394</v>
      </c>
      <c r="C192" s="192">
        <f>C58-C90</f>
        <v>9.4594271186440473</v>
      </c>
      <c r="D192" s="192">
        <f>D58-D90</f>
        <v>-9.9762711876394405E-5</v>
      </c>
      <c r="E192" s="192">
        <f>E58-E90</f>
        <v>1.7958813479879154E-5</v>
      </c>
      <c r="F192" s="192">
        <f>F58-F90</f>
        <v>3.2204521069800762E-4</v>
      </c>
      <c r="G192" s="193">
        <f>SUM(D192:F192)</f>
        <v>2.4024131230149237E-4</v>
      </c>
      <c r="H192" s="195" t="s">
        <v>395</v>
      </c>
    </row>
    <row r="193" spans="1:9" x14ac:dyDescent="0.25">
      <c r="A193" s="186"/>
      <c r="B193" s="188"/>
      <c r="C193" s="188"/>
      <c r="D193" s="188"/>
      <c r="E193" s="188"/>
      <c r="F193" s="188"/>
      <c r="G193" s="188"/>
      <c r="H193" s="194"/>
    </row>
    <row r="194" spans="1:9" x14ac:dyDescent="0.25">
      <c r="A194" s="196"/>
      <c r="B194" s="187" t="s">
        <v>396</v>
      </c>
      <c r="C194" s="187"/>
      <c r="D194" s="188"/>
      <c r="E194" s="188"/>
      <c r="F194" s="188"/>
      <c r="G194" s="188"/>
      <c r="H194" s="194"/>
    </row>
    <row r="195" spans="1:9" x14ac:dyDescent="0.25">
      <c r="A195" s="196"/>
      <c r="B195" s="190" t="s">
        <v>392</v>
      </c>
      <c r="C195" s="190">
        <v>2016</v>
      </c>
      <c r="D195" s="190">
        <v>2017</v>
      </c>
      <c r="E195" s="190">
        <v>2018</v>
      </c>
      <c r="F195" s="190">
        <v>2019</v>
      </c>
      <c r="G195" s="190" t="s">
        <v>195</v>
      </c>
      <c r="H195" s="191" t="s">
        <v>393</v>
      </c>
    </row>
    <row r="196" spans="1:9" x14ac:dyDescent="0.25">
      <c r="A196" s="196"/>
      <c r="B196" s="188" t="s">
        <v>292</v>
      </c>
      <c r="C196" s="197">
        <f>C48-C169</f>
        <v>0</v>
      </c>
      <c r="D196" s="197">
        <f>D48-D169</f>
        <v>0</v>
      </c>
      <c r="E196" s="197">
        <f>E48-E169</f>
        <v>0</v>
      </c>
      <c r="F196" s="197">
        <f>F48-F169</f>
        <v>0</v>
      </c>
      <c r="G196" s="198">
        <f>SUM(C196:F196)</f>
        <v>0</v>
      </c>
      <c r="H196" s="195"/>
    </row>
    <row r="197" spans="1:9" x14ac:dyDescent="0.25">
      <c r="A197" s="196"/>
      <c r="B197" s="188" t="s">
        <v>397</v>
      </c>
      <c r="C197" s="199">
        <f>C171-C53</f>
        <v>0</v>
      </c>
      <c r="D197" s="199">
        <f>D171-D53</f>
        <v>0</v>
      </c>
      <c r="E197" s="199">
        <f>E171-E53</f>
        <v>0</v>
      </c>
      <c r="F197" s="199">
        <f>F171-F53</f>
        <v>0</v>
      </c>
      <c r="G197" s="198">
        <f>SUM(D197:F197)</f>
        <v>0</v>
      </c>
      <c r="H197" s="195"/>
    </row>
    <row r="198" spans="1:9" x14ac:dyDescent="0.25">
      <c r="A198" s="196"/>
      <c r="B198" s="200" t="s">
        <v>398</v>
      </c>
      <c r="C198" s="199">
        <f>C237-C240</f>
        <v>536.44833082207924</v>
      </c>
      <c r="D198" s="199" t="e">
        <f>#N/A</f>
        <v>#N/A</v>
      </c>
      <c r="E198" s="199" t="e">
        <f>#N/A</f>
        <v>#N/A</v>
      </c>
      <c r="F198" s="199" t="e">
        <f>#N/A</f>
        <v>#N/A</v>
      </c>
      <c r="G198" s="198" t="e">
        <f>SUM(D198:F198)</f>
        <v>#N/A</v>
      </c>
      <c r="H198" s="342" t="s">
        <v>399</v>
      </c>
    </row>
    <row r="199" spans="1:9" x14ac:dyDescent="0.25">
      <c r="A199" s="196"/>
      <c r="B199" s="200" t="s">
        <v>400</v>
      </c>
      <c r="C199" s="199">
        <f>C238-C241</f>
        <v>303.46208836476376</v>
      </c>
      <c r="D199" s="199" t="e">
        <f>D238-D241</f>
        <v>#N/A</v>
      </c>
      <c r="E199" s="199" t="e">
        <f>#N/A</f>
        <v>#N/A</v>
      </c>
      <c r="F199" s="199" t="e">
        <f>#N/A</f>
        <v>#N/A</v>
      </c>
      <c r="G199" s="198" t="e">
        <f>SUM(D199:F199)</f>
        <v>#N/A</v>
      </c>
      <c r="H199" s="342"/>
    </row>
    <row r="200" spans="1:9" x14ac:dyDescent="0.25">
      <c r="A200" s="196"/>
      <c r="B200" s="188" t="s">
        <v>401</v>
      </c>
      <c r="C200" s="199">
        <f>C70-C183</f>
        <v>0</v>
      </c>
      <c r="D200" s="199">
        <f>D70-D183</f>
        <v>0</v>
      </c>
      <c r="E200" s="199">
        <f>E70-E183</f>
        <v>0</v>
      </c>
      <c r="F200" s="199">
        <f>F70-F183</f>
        <v>0</v>
      </c>
      <c r="G200" s="198">
        <f>SUM(D200:F200)</f>
        <v>0</v>
      </c>
      <c r="H200" s="201"/>
    </row>
    <row r="201" spans="1:9" x14ac:dyDescent="0.25">
      <c r="A201" s="196"/>
      <c r="B201" s="188"/>
      <c r="C201" s="188"/>
      <c r="D201" s="202"/>
      <c r="E201" s="202"/>
      <c r="F201" s="202"/>
      <c r="G201" s="203"/>
      <c r="H201" s="194"/>
    </row>
    <row r="202" spans="1:9" x14ac:dyDescent="0.25">
      <c r="A202" s="186"/>
      <c r="B202" s="187" t="s">
        <v>402</v>
      </c>
      <c r="C202" s="187"/>
      <c r="D202" s="188"/>
      <c r="E202" s="188"/>
      <c r="F202" s="188"/>
      <c r="G202" s="188"/>
      <c r="H202" s="194"/>
    </row>
    <row r="203" spans="1:9" x14ac:dyDescent="0.25">
      <c r="A203" s="186"/>
      <c r="B203" s="190" t="s">
        <v>392</v>
      </c>
      <c r="C203" s="190">
        <v>2016</v>
      </c>
      <c r="D203" s="190">
        <v>2017</v>
      </c>
      <c r="E203" s="190">
        <v>2018</v>
      </c>
      <c r="F203" s="190">
        <v>2019</v>
      </c>
      <c r="G203" s="190" t="s">
        <v>195</v>
      </c>
      <c r="H203" s="191" t="s">
        <v>393</v>
      </c>
    </row>
    <row r="204" spans="1:9" x14ac:dyDescent="0.25">
      <c r="A204" s="186"/>
      <c r="B204" s="188" t="s">
        <v>345</v>
      </c>
      <c r="C204" s="199">
        <f>C125-C4</f>
        <v>-224.45218664173444</v>
      </c>
      <c r="D204" s="199">
        <f>D125-D4</f>
        <v>-240.00741193831641</v>
      </c>
      <c r="E204" s="199">
        <f>E125-E4</f>
        <v>-241.89547341808429</v>
      </c>
      <c r="F204" s="199">
        <f>F125-F4</f>
        <v>-251.63285754971025</v>
      </c>
      <c r="G204" s="198" t="e">
        <f>#N/A</f>
        <v>#N/A</v>
      </c>
      <c r="H204" s="343" t="s">
        <v>403</v>
      </c>
    </row>
    <row r="205" spans="1:9" x14ac:dyDescent="0.25">
      <c r="A205" s="186"/>
      <c r="B205" s="188" t="s">
        <v>351</v>
      </c>
      <c r="C205" s="199">
        <f>C131-C8</f>
        <v>-270.30373199999985</v>
      </c>
      <c r="D205" s="199">
        <f>D131-D8</f>
        <v>-288.54210599999988</v>
      </c>
      <c r="E205" s="199">
        <f>E131-E8</f>
        <v>-291.10388399999988</v>
      </c>
      <c r="F205" s="199">
        <f>F131-F8</f>
        <v>-298.31975999999986</v>
      </c>
      <c r="G205" s="198" t="e">
        <f>#N/A</f>
        <v>#N/A</v>
      </c>
      <c r="H205" s="343"/>
    </row>
    <row r="206" spans="1:9" x14ac:dyDescent="0.25">
      <c r="A206" s="186"/>
      <c r="B206" s="188" t="s">
        <v>354</v>
      </c>
      <c r="C206" s="199">
        <f>C139-C22</f>
        <v>45.851545358265412</v>
      </c>
      <c r="D206" s="199">
        <f>D139-D22</f>
        <v>48.534694061683467</v>
      </c>
      <c r="E206" s="199">
        <f>E139-E22</f>
        <v>49.208410581915587</v>
      </c>
      <c r="F206" s="199">
        <f>F139-F22</f>
        <v>46.686902450289608</v>
      </c>
      <c r="G206" s="198" t="e">
        <f>#N/A</f>
        <v>#N/A</v>
      </c>
      <c r="H206" s="343"/>
    </row>
    <row r="207" spans="1:9" x14ac:dyDescent="0.25">
      <c r="A207" s="186"/>
      <c r="B207" s="188" t="s">
        <v>355</v>
      </c>
      <c r="C207" s="199">
        <f>C140-C28</f>
        <v>-40.314687774850881</v>
      </c>
      <c r="D207" s="199">
        <f>D140-D28</f>
        <v>132.11620969997443</v>
      </c>
      <c r="E207" s="199">
        <f>E140-E28</f>
        <v>171.96989354488619</v>
      </c>
      <c r="F207" s="199">
        <f>F140-F28</f>
        <v>199.49066877985499</v>
      </c>
      <c r="G207" s="198" t="e">
        <f>#N/A</f>
        <v>#N/A</v>
      </c>
      <c r="H207" s="343"/>
      <c r="I207" s="106"/>
    </row>
    <row r="208" spans="1:9" x14ac:dyDescent="0.25">
      <c r="A208" s="186"/>
      <c r="B208" s="188" t="s">
        <v>272</v>
      </c>
      <c r="C208" s="199">
        <f>C141-C30</f>
        <v>0</v>
      </c>
      <c r="D208" s="199">
        <f>D141-D30</f>
        <v>0</v>
      </c>
      <c r="E208" s="199">
        <f>E141-E30</f>
        <v>0</v>
      </c>
      <c r="F208" s="199">
        <f>F141-F30</f>
        <v>0</v>
      </c>
      <c r="G208" s="198" t="e">
        <f>#N/A</f>
        <v>#N/A</v>
      </c>
      <c r="H208" s="195"/>
    </row>
    <row r="209" spans="1:8" x14ac:dyDescent="0.25">
      <c r="A209" s="186"/>
      <c r="B209" s="188" t="s">
        <v>276</v>
      </c>
      <c r="C209" s="199">
        <f>C142-C32</f>
        <v>0</v>
      </c>
      <c r="D209" s="199" t="e">
        <f>#N/A</f>
        <v>#N/A</v>
      </c>
      <c r="E209" s="199" t="e">
        <f>#N/A</f>
        <v>#N/A</v>
      </c>
      <c r="F209" s="199" t="e">
        <f>#N/A</f>
        <v>#N/A</v>
      </c>
      <c r="G209" s="198" t="e">
        <f>#N/A</f>
        <v>#N/A</v>
      </c>
      <c r="H209" s="195"/>
    </row>
    <row r="210" spans="1:8" x14ac:dyDescent="0.25">
      <c r="A210" s="186"/>
      <c r="B210" s="188" t="s">
        <v>357</v>
      </c>
      <c r="C210" s="199">
        <f>C143-C33</f>
        <v>2.8421709430404007E-14</v>
      </c>
      <c r="D210" s="199" t="e">
        <f>#N/A</f>
        <v>#N/A</v>
      </c>
      <c r="E210" s="199" t="e">
        <f>#N/A</f>
        <v>#N/A</v>
      </c>
      <c r="F210" s="199" t="e">
        <f>#N/A</f>
        <v>#N/A</v>
      </c>
      <c r="G210" s="198" t="e">
        <f>#N/A</f>
        <v>#N/A</v>
      </c>
      <c r="H210" s="204"/>
    </row>
    <row r="211" spans="1:8" x14ac:dyDescent="0.25">
      <c r="A211" s="186"/>
      <c r="B211" s="188"/>
      <c r="C211" s="188"/>
      <c r="D211" s="188"/>
      <c r="E211" s="188"/>
      <c r="F211" s="188"/>
      <c r="G211" s="188"/>
      <c r="H211" s="204"/>
    </row>
    <row r="212" spans="1:8" x14ac:dyDescent="0.25">
      <c r="A212" s="186"/>
      <c r="B212" s="187" t="s">
        <v>404</v>
      </c>
      <c r="C212" s="187"/>
      <c r="D212" s="188"/>
      <c r="E212" s="188"/>
      <c r="F212" s="188"/>
      <c r="G212" s="188"/>
      <c r="H212" s="204"/>
    </row>
    <row r="213" spans="1:8" x14ac:dyDescent="0.25">
      <c r="A213" s="196"/>
      <c r="B213" s="190" t="s">
        <v>392</v>
      </c>
      <c r="C213" s="190">
        <v>2016</v>
      </c>
      <c r="D213" s="190">
        <v>2017</v>
      </c>
      <c r="E213" s="190">
        <v>2018</v>
      </c>
      <c r="F213" s="190">
        <v>2019</v>
      </c>
      <c r="G213" s="190" t="s">
        <v>195</v>
      </c>
      <c r="H213" s="191" t="s">
        <v>393</v>
      </c>
    </row>
    <row r="214" spans="1:8" x14ac:dyDescent="0.25">
      <c r="A214" s="196"/>
      <c r="B214" s="188" t="s">
        <v>405</v>
      </c>
      <c r="C214" s="199">
        <f>C164-C75</f>
        <v>1.1800000000022237E-2</v>
      </c>
      <c r="D214" s="199">
        <f>D164-D75</f>
        <v>-6.5399999994042446E-4</v>
      </c>
      <c r="E214" s="199">
        <f>E164-E75</f>
        <v>1.1772999951631391E-4</v>
      </c>
      <c r="F214" s="199">
        <f>F164-F75</f>
        <v>2.1111852701949374E-3</v>
      </c>
      <c r="G214" s="198">
        <f>SUM(C214:F214)</f>
        <v>1.3374915269793064E-2</v>
      </c>
      <c r="H214" s="204"/>
    </row>
    <row r="215" spans="1:8" x14ac:dyDescent="0.25">
      <c r="A215" s="196"/>
      <c r="B215" s="200" t="s">
        <v>406</v>
      </c>
      <c r="C215" s="205">
        <f>C239-C67</f>
        <v>0</v>
      </c>
      <c r="D215" s="205" t="e">
        <f>D239-D67</f>
        <v>#N/A</v>
      </c>
      <c r="E215" s="205" t="e">
        <f>E239-E67</f>
        <v>#N/A</v>
      </c>
      <c r="F215" s="205" t="e">
        <f>F239-F67</f>
        <v>#N/A</v>
      </c>
      <c r="G215" s="198" t="e">
        <f>SUM(D215:F215)</f>
        <v>#N/A</v>
      </c>
      <c r="H215" s="204"/>
    </row>
    <row r="216" spans="1:8" x14ac:dyDescent="0.25">
      <c r="A216" s="196"/>
      <c r="B216" s="206" t="s">
        <v>407</v>
      </c>
      <c r="C216" s="199">
        <f>(C182-C183)-(C171-C167)</f>
        <v>0</v>
      </c>
      <c r="D216" s="199">
        <f>(D182-D183)-(D171-D167)</f>
        <v>0</v>
      </c>
      <c r="E216" s="199">
        <f>(E182-E183)-(E171-E167)</f>
        <v>0</v>
      </c>
      <c r="F216" s="199">
        <f>(F182-F183)-(F171-F167)</f>
        <v>0</v>
      </c>
      <c r="G216" s="198">
        <f>SUM(D216:F216)</f>
        <v>0</v>
      </c>
      <c r="H216" s="195"/>
    </row>
    <row r="217" spans="1:8" x14ac:dyDescent="0.25">
      <c r="A217" s="196"/>
      <c r="B217" s="188"/>
      <c r="C217" s="188"/>
      <c r="D217" s="207"/>
      <c r="E217" s="207"/>
      <c r="F217" s="207"/>
      <c r="G217" s="188"/>
      <c r="H217" s="204"/>
    </row>
    <row r="218" spans="1:8" x14ac:dyDescent="0.25">
      <c r="A218" s="196"/>
      <c r="B218" s="187" t="s">
        <v>408</v>
      </c>
      <c r="C218" s="187"/>
      <c r="D218" s="188"/>
      <c r="E218" s="188"/>
      <c r="F218" s="188"/>
      <c r="G218" s="188"/>
      <c r="H218" s="204"/>
    </row>
    <row r="219" spans="1:8" x14ac:dyDescent="0.25">
      <c r="A219" s="196"/>
      <c r="B219" s="190" t="s">
        <v>392</v>
      </c>
      <c r="C219" s="190">
        <v>2016</v>
      </c>
      <c r="D219" s="190">
        <v>2017</v>
      </c>
      <c r="E219" s="190">
        <v>2018</v>
      </c>
      <c r="F219" s="190">
        <v>2019</v>
      </c>
      <c r="G219" s="190" t="s">
        <v>195</v>
      </c>
      <c r="H219" s="191" t="s">
        <v>393</v>
      </c>
    </row>
    <row r="220" spans="1:8" x14ac:dyDescent="0.25">
      <c r="A220" s="196"/>
      <c r="B220" s="208" t="s">
        <v>409</v>
      </c>
      <c r="C220" s="209">
        <f>C15</f>
        <v>182.08791219999995</v>
      </c>
      <c r="D220" s="209">
        <f>D15</f>
        <v>248.444089961</v>
      </c>
      <c r="E220" s="209">
        <f>E15</f>
        <v>249.09855200399997</v>
      </c>
      <c r="F220" s="209">
        <f>F15</f>
        <v>247.51132661719998</v>
      </c>
      <c r="G220" s="209">
        <f>SUM(C220:F220)</f>
        <v>927.14188078219991</v>
      </c>
    </row>
    <row r="221" spans="1:8" x14ac:dyDescent="0.25">
      <c r="A221" s="196"/>
      <c r="B221" s="206" t="s">
        <v>410</v>
      </c>
      <c r="C221" s="192">
        <f>C33</f>
        <v>-1.2522714238188826</v>
      </c>
      <c r="D221" s="192">
        <f>D33</f>
        <v>23.245769197900064</v>
      </c>
      <c r="E221" s="192">
        <f>E33</f>
        <v>56.010415323837421</v>
      </c>
      <c r="F221" s="192">
        <f>F33</f>
        <v>90.383928432566563</v>
      </c>
      <c r="G221" s="192">
        <f>SUM(C221:F221)</f>
        <v>168.38784153048516</v>
      </c>
      <c r="H221" s="204"/>
    </row>
    <row r="222" spans="1:8" x14ac:dyDescent="0.25">
      <c r="A222" s="196"/>
      <c r="B222" s="208" t="s">
        <v>411</v>
      </c>
      <c r="C222" s="209">
        <f>C38</f>
        <v>0</v>
      </c>
      <c r="D222" s="209">
        <f>D38</f>
        <v>0</v>
      </c>
      <c r="E222" s="210">
        <f>E38</f>
        <v>0.23245779800536015</v>
      </c>
      <c r="F222" s="210">
        <f>F38</f>
        <v>0.56010435361397781</v>
      </c>
      <c r="G222" s="209">
        <f>SUM(C222:F222)</f>
        <v>0.79256215161933796</v>
      </c>
    </row>
    <row r="223" spans="1:8" ht="47.25" x14ac:dyDescent="0.25">
      <c r="A223" s="196"/>
      <c r="B223" s="211" t="s">
        <v>412</v>
      </c>
      <c r="C223" s="212">
        <f>C222/C221</f>
        <v>0</v>
      </c>
      <c r="D223" s="212">
        <f>D222/D221</f>
        <v>0</v>
      </c>
      <c r="E223" s="212">
        <f>E222/E221</f>
        <v>4.1502602089513278E-3</v>
      </c>
      <c r="F223" s="212">
        <f>F222/F221</f>
        <v>6.196946330252277E-3</v>
      </c>
      <c r="G223" s="212">
        <f>G222/G221</f>
        <v>4.7067659067050365E-3</v>
      </c>
      <c r="H223" s="195" t="s">
        <v>413</v>
      </c>
    </row>
    <row r="224" spans="1:8" x14ac:dyDescent="0.25">
      <c r="A224" s="196"/>
      <c r="B224" s="208" t="s">
        <v>414</v>
      </c>
      <c r="C224" s="209">
        <f>C181</f>
        <v>79.32396158499958</v>
      </c>
      <c r="D224" s="209">
        <f>D181</f>
        <v>51.642730891390244</v>
      </c>
      <c r="E224" s="209">
        <f>E181</f>
        <v>26.197978036127296</v>
      </c>
      <c r="F224" s="209">
        <f>F181</f>
        <v>24.409356775901813</v>
      </c>
      <c r="G224" s="209"/>
      <c r="H224" s="204"/>
    </row>
    <row r="225" spans="1:8" x14ac:dyDescent="0.25">
      <c r="A225" s="196"/>
      <c r="B225" s="206" t="s">
        <v>7</v>
      </c>
      <c r="C225" s="199">
        <f>C224+C242</f>
        <v>51.642730891389903</v>
      </c>
      <c r="D225" s="199">
        <f>D224+D242</f>
        <v>26.197978036127239</v>
      </c>
      <c r="E225" s="199">
        <f>E224+E242</f>
        <v>24.409356775901841</v>
      </c>
      <c r="F225" s="199">
        <f>F224+F242</f>
        <v>39.022842142238403</v>
      </c>
      <c r="G225" s="213"/>
      <c r="H225" s="204"/>
    </row>
    <row r="226" spans="1:8" x14ac:dyDescent="0.25">
      <c r="A226" s="196"/>
      <c r="B226" s="214" t="s">
        <v>415</v>
      </c>
      <c r="C226" s="192">
        <f>C225-D224</f>
        <v>-3.4106051316484809E-13</v>
      </c>
      <c r="D226" s="192">
        <f>D225-E224</f>
        <v>-5.6843418860808015E-14</v>
      </c>
      <c r="E226" s="192">
        <f>E225-F224</f>
        <v>2.8421709430404007E-14</v>
      </c>
      <c r="F226" s="192"/>
      <c r="G226" s="192"/>
      <c r="H226" s="195"/>
    </row>
    <row r="227" spans="1:8" x14ac:dyDescent="0.25">
      <c r="A227" s="196"/>
      <c r="B227" s="208" t="s">
        <v>416</v>
      </c>
      <c r="C227" s="209">
        <f>C161</f>
        <v>100.62336666639021</v>
      </c>
      <c r="D227" s="209">
        <f>D161</f>
        <v>285.71524714473708</v>
      </c>
      <c r="E227" s="209">
        <f>E161</f>
        <v>292.73983653777987</v>
      </c>
      <c r="F227" s="209">
        <f>F161</f>
        <v>272.90794316434176</v>
      </c>
      <c r="G227" s="215"/>
      <c r="H227" s="204"/>
    </row>
    <row r="228" spans="1:8" x14ac:dyDescent="0.25">
      <c r="A228" s="196"/>
      <c r="B228" s="206" t="s">
        <v>417</v>
      </c>
      <c r="C228" s="199">
        <f>C165</f>
        <v>-100.30459736000003</v>
      </c>
      <c r="D228" s="199">
        <f>D165</f>
        <v>-288.16000000000003</v>
      </c>
      <c r="E228" s="199">
        <f>E165</f>
        <v>-239.29599999999999</v>
      </c>
      <c r="F228" s="199">
        <f>F165</f>
        <v>-139.06199999999998</v>
      </c>
      <c r="G228" s="215"/>
      <c r="H228" s="204"/>
    </row>
    <row r="229" spans="1:8" x14ac:dyDescent="0.25">
      <c r="A229" s="196"/>
      <c r="B229" s="206" t="s">
        <v>418</v>
      </c>
      <c r="C229" s="199">
        <f>C172</f>
        <v>-28</v>
      </c>
      <c r="D229" s="199">
        <f>D172</f>
        <v>-23</v>
      </c>
      <c r="E229" s="199">
        <f>E172</f>
        <v>-55.232457798005356</v>
      </c>
      <c r="F229" s="199">
        <f>F172</f>
        <v>-119.23245779800537</v>
      </c>
      <c r="G229" s="215"/>
      <c r="H229" s="204"/>
    </row>
    <row r="230" spans="1:8" x14ac:dyDescent="0.25">
      <c r="A230" s="196"/>
      <c r="B230" s="211" t="s">
        <v>419</v>
      </c>
      <c r="C230" s="199">
        <f>C171</f>
        <v>90</v>
      </c>
      <c r="D230" s="199">
        <f>D171</f>
        <v>23</v>
      </c>
      <c r="E230" s="199">
        <f>E171</f>
        <v>55</v>
      </c>
      <c r="F230" s="199">
        <f>F171</f>
        <v>119</v>
      </c>
      <c r="G230" s="215"/>
      <c r="H230" s="204"/>
    </row>
    <row r="231" spans="1:8" x14ac:dyDescent="0.25">
      <c r="A231" s="196"/>
      <c r="B231" s="211" t="s">
        <v>420</v>
      </c>
      <c r="C231" s="199">
        <f>C55</f>
        <v>90</v>
      </c>
      <c r="D231" s="199">
        <f>D55</f>
        <v>23</v>
      </c>
      <c r="E231" s="199">
        <f>E55</f>
        <v>55</v>
      </c>
      <c r="F231" s="199">
        <f>F55</f>
        <v>119</v>
      </c>
      <c r="G231" s="215"/>
      <c r="H231" s="204"/>
    </row>
    <row r="232" spans="1:8" x14ac:dyDescent="0.25">
      <c r="A232" s="196"/>
      <c r="B232" s="211" t="s">
        <v>421</v>
      </c>
      <c r="C232" s="199">
        <f>C169</f>
        <v>62</v>
      </c>
      <c r="D232" s="199">
        <f>D169</f>
        <v>0</v>
      </c>
      <c r="E232" s="199">
        <f>E169</f>
        <v>0</v>
      </c>
      <c r="F232" s="199">
        <f>F169</f>
        <v>0</v>
      </c>
      <c r="G232" s="215"/>
      <c r="H232" s="204"/>
    </row>
    <row r="233" spans="1:8" x14ac:dyDescent="0.25">
      <c r="A233" s="196"/>
      <c r="B233" s="211" t="s">
        <v>420</v>
      </c>
      <c r="C233" s="199">
        <f>C50</f>
        <v>62</v>
      </c>
      <c r="D233" s="199">
        <f>D50</f>
        <v>0</v>
      </c>
      <c r="E233" s="199">
        <f>E50</f>
        <v>0</v>
      </c>
      <c r="F233" s="199">
        <f>F50</f>
        <v>0</v>
      </c>
      <c r="G233" s="188"/>
      <c r="H233" s="204"/>
    </row>
    <row r="234" spans="1:8" x14ac:dyDescent="0.25">
      <c r="A234" s="196"/>
      <c r="B234" s="206" t="s">
        <v>422</v>
      </c>
      <c r="C234" s="199">
        <f>C70</f>
        <v>197</v>
      </c>
      <c r="D234" s="199">
        <f>D70</f>
        <v>174</v>
      </c>
      <c r="E234" s="199">
        <f>E70</f>
        <v>119</v>
      </c>
      <c r="F234" s="199">
        <f>F70</f>
        <v>0</v>
      </c>
      <c r="G234" s="215"/>
      <c r="H234" s="204"/>
    </row>
    <row r="235" spans="1:8" x14ac:dyDescent="0.25">
      <c r="A235" s="196"/>
      <c r="B235" s="206" t="s">
        <v>423</v>
      </c>
      <c r="C235" s="199">
        <f>C69</f>
        <v>181.36294324646462</v>
      </c>
      <c r="D235" s="199">
        <f>D69</f>
        <v>260.12147852067005</v>
      </c>
      <c r="E235" s="199">
        <f>E69</f>
        <v>298.57335838684719</v>
      </c>
      <c r="F235" s="199">
        <f>F69</f>
        <v>333.16489628901678</v>
      </c>
      <c r="G235" s="213"/>
      <c r="H235" s="204"/>
    </row>
    <row r="236" spans="1:8" x14ac:dyDescent="0.25">
      <c r="A236" s="196"/>
      <c r="B236" s="216" t="s">
        <v>424</v>
      </c>
      <c r="C236" s="192">
        <f>C234/C235</f>
        <v>1.0862196900514858</v>
      </c>
      <c r="D236" s="192">
        <f>D234/D235</f>
        <v>0.66891823385577687</v>
      </c>
      <c r="E236" s="192">
        <f>E234/E235</f>
        <v>0.39856201719718543</v>
      </c>
      <c r="F236" s="192">
        <f>F234/F235</f>
        <v>0</v>
      </c>
      <c r="G236" s="188"/>
      <c r="H236" s="204"/>
    </row>
    <row r="237" spans="1:8" x14ac:dyDescent="0.25">
      <c r="A237" s="196"/>
      <c r="B237" s="206" t="s">
        <v>425</v>
      </c>
      <c r="C237" s="199">
        <f>C65</f>
        <v>2475.4546985041843</v>
      </c>
      <c r="D237" s="199" t="e">
        <f>#N/A</f>
        <v>#N/A</v>
      </c>
      <c r="E237" s="199" t="e">
        <f>#N/A</f>
        <v>#N/A</v>
      </c>
      <c r="F237" s="199" t="e">
        <f>#N/A</f>
        <v>#N/A</v>
      </c>
      <c r="G237" s="213"/>
      <c r="H237" s="217"/>
    </row>
    <row r="238" spans="1:8" x14ac:dyDescent="0.25">
      <c r="A238" s="196"/>
      <c r="B238" s="206" t="s">
        <v>426</v>
      </c>
      <c r="C238" s="199">
        <f>C66</f>
        <v>2270.1496867404785</v>
      </c>
      <c r="D238" s="199" t="e">
        <f>#N/A</f>
        <v>#N/A</v>
      </c>
      <c r="E238" s="199" t="e">
        <f>#N/A</f>
        <v>#N/A</v>
      </c>
      <c r="F238" s="199" t="e">
        <f>#N/A</f>
        <v>#N/A</v>
      </c>
      <c r="G238" s="218"/>
      <c r="H238" s="217"/>
    </row>
    <row r="239" spans="1:8" x14ac:dyDescent="0.25">
      <c r="A239" s="196"/>
      <c r="B239" s="216" t="s">
        <v>180</v>
      </c>
      <c r="C239" s="198">
        <f>C237-C238</f>
        <v>205.30501176370581</v>
      </c>
      <c r="D239" s="198" t="e">
        <f>D237-D238</f>
        <v>#N/A</v>
      </c>
      <c r="E239" s="198" t="e">
        <f>E237-E238</f>
        <v>#N/A</v>
      </c>
      <c r="F239" s="198" t="e">
        <f>F237-F238</f>
        <v>#N/A</v>
      </c>
      <c r="G239" s="188"/>
      <c r="H239" s="204"/>
    </row>
    <row r="240" spans="1:8" x14ac:dyDescent="0.25">
      <c r="A240" s="196"/>
      <c r="B240" s="206" t="s">
        <v>427</v>
      </c>
      <c r="C240" s="199">
        <f>C146+C163+C167</f>
        <v>1939.0063676821051</v>
      </c>
      <c r="D240" s="199">
        <f>D146+D163+D167</f>
        <v>1915.909030155856</v>
      </c>
      <c r="E240" s="199">
        <f>E146+E163+E167</f>
        <v>1948.2591186732507</v>
      </c>
      <c r="F240" s="199">
        <f>F146+F163+F167</f>
        <v>2025.269242961283</v>
      </c>
      <c r="G240" s="188"/>
      <c r="H240" s="204"/>
    </row>
    <row r="241" spans="1:8" x14ac:dyDescent="0.25">
      <c r="A241" s="196"/>
      <c r="B241" s="206" t="s">
        <v>428</v>
      </c>
      <c r="C241" s="199">
        <f>C152+C164+C170</f>
        <v>1966.6875983757147</v>
      </c>
      <c r="D241" s="199">
        <f>D152+D164+D170</f>
        <v>1941.353783011119</v>
      </c>
      <c r="E241" s="199">
        <f>E152+E164+E170</f>
        <v>1950.0477399334761</v>
      </c>
      <c r="F241" s="199">
        <f>F152+F164+F170</f>
        <v>2010.6557575949464</v>
      </c>
      <c r="G241" s="188"/>
      <c r="H241" s="204"/>
    </row>
    <row r="242" spans="1:8" x14ac:dyDescent="0.25">
      <c r="A242" s="196"/>
      <c r="B242" s="216" t="s">
        <v>180</v>
      </c>
      <c r="C242" s="198">
        <f>C240-C241</f>
        <v>-27.681230693609677</v>
      </c>
      <c r="D242" s="198">
        <f>D240-D241</f>
        <v>-25.444752855263005</v>
      </c>
      <c r="E242" s="198">
        <f>E240-E241</f>
        <v>-1.7886212602254545</v>
      </c>
      <c r="F242" s="198">
        <f>F240-F241</f>
        <v>14.61348536633659</v>
      </c>
      <c r="G242" s="188"/>
      <c r="H242" s="204"/>
    </row>
    <row r="243" spans="1:8" x14ac:dyDescent="0.25">
      <c r="A243" s="196"/>
      <c r="B243" s="216" t="s">
        <v>429</v>
      </c>
      <c r="C243" s="192">
        <f>C242-SUM(C227:C229)</f>
        <v>1.4210854715202004E-13</v>
      </c>
      <c r="D243" s="192">
        <f>D242-SUM(D227:D229)</f>
        <v>-5.6843418860808015E-14</v>
      </c>
      <c r="E243" s="192">
        <f>E242-SUM(E227:E229)</f>
        <v>2.8421709430404007E-14</v>
      </c>
      <c r="F243" s="192">
        <f>F242-SUM(F227:F229)</f>
        <v>1.8474111129762605E-13</v>
      </c>
      <c r="G243" s="192"/>
      <c r="H243" s="204"/>
    </row>
    <row r="244" spans="1:8" x14ac:dyDescent="0.25">
      <c r="A244" s="196"/>
      <c r="B244" s="216" t="s">
        <v>430</v>
      </c>
      <c r="C244" s="192">
        <f>C242-C239</f>
        <v>-232.98624245731548</v>
      </c>
      <c r="D244" s="192" t="e">
        <f>D242-D239</f>
        <v>#N/A</v>
      </c>
      <c r="E244" s="192" t="e">
        <f>E242-E239</f>
        <v>#N/A</v>
      </c>
      <c r="F244" s="192" t="e">
        <f>F242-F239</f>
        <v>#N/A</v>
      </c>
      <c r="G244" s="192"/>
      <c r="H244" s="204"/>
    </row>
    <row r="245" spans="1:8" x14ac:dyDescent="0.25">
      <c r="A245" s="196"/>
      <c r="B245" s="216"/>
      <c r="C245" s="216"/>
      <c r="D245" s="199"/>
      <c r="E245" s="199"/>
      <c r="F245" s="199"/>
      <c r="G245" s="188"/>
      <c r="H245" s="204"/>
    </row>
    <row r="246" spans="1:8" x14ac:dyDescent="0.25">
      <c r="A246" s="196"/>
      <c r="B246" s="216" t="s">
        <v>431</v>
      </c>
      <c r="C246" s="216"/>
      <c r="D246" s="206"/>
      <c r="E246" s="206"/>
      <c r="F246" s="206"/>
      <c r="G246" s="188"/>
      <c r="H246" s="204"/>
    </row>
    <row r="247" spans="1:8" x14ac:dyDescent="0.25">
      <c r="A247" s="196"/>
      <c r="B247" s="219" t="s">
        <v>392</v>
      </c>
      <c r="C247" s="190">
        <v>2016</v>
      </c>
      <c r="D247" s="190">
        <v>2017</v>
      </c>
      <c r="E247" s="190">
        <v>2018</v>
      </c>
      <c r="F247" s="190">
        <v>2019</v>
      </c>
      <c r="G247" s="190" t="s">
        <v>195</v>
      </c>
      <c r="H247" s="191" t="s">
        <v>393</v>
      </c>
    </row>
    <row r="248" spans="1:8" ht="17.25" x14ac:dyDescent="0.25">
      <c r="A248" s="196"/>
      <c r="B248" s="220" t="s">
        <v>432</v>
      </c>
      <c r="C248" s="221">
        <f>C220+C221-C260</f>
        <v>180.83564077618107</v>
      </c>
      <c r="D248" s="221">
        <f>D220+D221-D222</f>
        <v>271.68985915890005</v>
      </c>
      <c r="E248" s="221">
        <f>E220+E221-E222</f>
        <v>304.87650952983199</v>
      </c>
      <c r="F248" s="221">
        <f>F220+F221-F222</f>
        <v>337.3351506961526</v>
      </c>
      <c r="G248" s="213">
        <f>SUM(C248:F248)</f>
        <v>1094.7371601610657</v>
      </c>
      <c r="H248" s="204"/>
    </row>
    <row r="249" spans="1:8" x14ac:dyDescent="0.25">
      <c r="A249" s="196"/>
      <c r="B249" s="206" t="s">
        <v>433</v>
      </c>
      <c r="C249" s="199">
        <f>C220+C221-C260</f>
        <v>180.83564077618107</v>
      </c>
      <c r="D249" s="199">
        <f>D220+0.75*D221</f>
        <v>265.87841685942504</v>
      </c>
      <c r="E249" s="199">
        <f>E220+0.75*E221</f>
        <v>291.10636349687803</v>
      </c>
      <c r="F249" s="199">
        <f>F220+0.75*F221</f>
        <v>315.29927294162491</v>
      </c>
      <c r="G249" s="213" t="e">
        <f>#N/A</f>
        <v>#N/A</v>
      </c>
      <c r="H249" s="204"/>
    </row>
    <row r="250" spans="1:8" ht="17.25" x14ac:dyDescent="0.25">
      <c r="A250" s="196"/>
      <c r="B250" s="220" t="s">
        <v>434</v>
      </c>
      <c r="C250" s="221">
        <f>C224+C227-C260</f>
        <v>179.94732825138979</v>
      </c>
      <c r="D250" s="221">
        <f>D224+D227-C222</f>
        <v>337.35797803612729</v>
      </c>
      <c r="E250" s="221">
        <f>E224+E227-D222</f>
        <v>318.93781457390719</v>
      </c>
      <c r="F250" s="221">
        <f>F224+F227-E222</f>
        <v>297.08484214223819</v>
      </c>
      <c r="G250" s="213" t="e">
        <f>#N/A</f>
        <v>#N/A</v>
      </c>
      <c r="H250" s="204"/>
    </row>
    <row r="251" spans="1:8" x14ac:dyDescent="0.25">
      <c r="A251" s="196"/>
      <c r="B251" s="206" t="s">
        <v>435</v>
      </c>
      <c r="C251" s="199">
        <f>C224+C227-C260</f>
        <v>179.94732825138979</v>
      </c>
      <c r="D251" s="199">
        <f>D224+D227-C221*0.25</f>
        <v>337.67104589208202</v>
      </c>
      <c r="E251" s="199">
        <f>E224+E227-D221*0.25</f>
        <v>313.12637227443219</v>
      </c>
      <c r="F251" s="199">
        <f>F224+F227-E221*0.25</f>
        <v>283.31469610928423</v>
      </c>
      <c r="G251" s="213" t="e">
        <f>#N/A</f>
        <v>#N/A</v>
      </c>
      <c r="H251" s="204"/>
    </row>
    <row r="252" spans="1:8" x14ac:dyDescent="0.25">
      <c r="A252" s="196"/>
      <c r="B252" s="222" t="s">
        <v>436</v>
      </c>
      <c r="C252" s="223">
        <f>C250-C251</f>
        <v>0</v>
      </c>
      <c r="D252" s="223">
        <f>D250-D251</f>
        <v>-0.31306785595472775</v>
      </c>
      <c r="E252" s="223">
        <f>E250-E251</f>
        <v>5.8114422994750043</v>
      </c>
      <c r="F252" s="223">
        <f>F250-F251</f>
        <v>13.77014603295396</v>
      </c>
      <c r="G252" s="213" t="e">
        <f>#N/A</f>
        <v>#N/A</v>
      </c>
      <c r="H252" s="204"/>
    </row>
    <row r="253" spans="1:8" ht="17.25" x14ac:dyDescent="0.25">
      <c r="A253" s="196"/>
      <c r="B253" s="220" t="s">
        <v>437</v>
      </c>
      <c r="C253" s="221">
        <f>C224+C227-C260-(C230-C231)+(C232-C233)</f>
        <v>179.94732825138979</v>
      </c>
      <c r="D253" s="221">
        <f>D224+D227-C222-(D230-D231)+(D232-D233)</f>
        <v>337.35797803612729</v>
      </c>
      <c r="E253" s="221">
        <f>E224+E227-D222-(E230-E231)+(E232-E233)</f>
        <v>318.93781457390719</v>
      </c>
      <c r="F253" s="221">
        <f>F224+F227-E222-(F230-F231)+(F232-F233)</f>
        <v>297.08484214223819</v>
      </c>
      <c r="G253" s="213" t="e">
        <f>#N/A</f>
        <v>#N/A</v>
      </c>
      <c r="H253" s="204"/>
    </row>
    <row r="254" spans="1:8" ht="18.75" x14ac:dyDescent="0.25">
      <c r="A254" s="196"/>
      <c r="B254" s="224" t="s">
        <v>435</v>
      </c>
      <c r="C254" s="225">
        <f>C224+C227-C260-(C230-C231)+(C232-C233)</f>
        <v>179.94732825138979</v>
      </c>
      <c r="D254" s="225">
        <f>D224+D227-0.25*C221-(D230-D231)+(D232-D233)</f>
        <v>337.67104589208202</v>
      </c>
      <c r="E254" s="225">
        <f>E224+E227-0.25*D221-(E230-E231)+(E232-E233)</f>
        <v>313.12637227443219</v>
      </c>
      <c r="F254" s="225">
        <f>F224+F227-0.25*E221-(F230-F231)+(F232-F233)</f>
        <v>283.31469610928423</v>
      </c>
      <c r="G254" s="213" t="e">
        <f>#N/A</f>
        <v>#N/A</v>
      </c>
    </row>
    <row r="255" spans="1:8" x14ac:dyDescent="0.25">
      <c r="A255" s="196"/>
      <c r="B255" s="222" t="s">
        <v>436</v>
      </c>
      <c r="C255" s="223">
        <f>C253-C250</f>
        <v>0</v>
      </c>
      <c r="D255" s="223">
        <f>D253-D250</f>
        <v>0</v>
      </c>
      <c r="E255" s="223">
        <f>E253-E250</f>
        <v>0</v>
      </c>
      <c r="F255" s="223">
        <f>F253-F250</f>
        <v>0</v>
      </c>
      <c r="G255" s="213" t="e">
        <f>#N/A</f>
        <v>#N/A</v>
      </c>
      <c r="H255" s="204"/>
    </row>
    <row r="256" spans="1:8" ht="17.25" x14ac:dyDescent="0.25">
      <c r="A256" s="186"/>
      <c r="B256" s="220" t="s">
        <v>438</v>
      </c>
      <c r="C256" s="221">
        <f>MAX(C253,C248)</f>
        <v>180.83564077618107</v>
      </c>
      <c r="D256" s="221">
        <f>MAX(D253,D248)</f>
        <v>337.35797803612729</v>
      </c>
      <c r="E256" s="221">
        <f>MAX(E253,E248)</f>
        <v>318.93781457390719</v>
      </c>
      <c r="F256" s="221">
        <f>MAX(F253,F248)</f>
        <v>337.3351506961526</v>
      </c>
      <c r="G256" s="213" t="e">
        <f>#N/A</f>
        <v>#N/A</v>
      </c>
      <c r="H256" s="204"/>
    </row>
    <row r="257" spans="1:8" x14ac:dyDescent="0.25">
      <c r="A257" s="186"/>
      <c r="B257" s="206" t="s">
        <v>439</v>
      </c>
      <c r="C257" s="199">
        <f>MAX(C251,C249)</f>
        <v>180.83564077618107</v>
      </c>
      <c r="D257" s="199">
        <f>MAX(D251,D249)</f>
        <v>337.67104589208202</v>
      </c>
      <c r="E257" s="199">
        <f>MAX(E251,E249)</f>
        <v>313.12637227443219</v>
      </c>
      <c r="F257" s="199">
        <f>MAX(F251,F249)</f>
        <v>315.29927294162491</v>
      </c>
      <c r="G257" s="213" t="e">
        <f>#N/A</f>
        <v>#N/A</v>
      </c>
      <c r="H257" s="204"/>
    </row>
    <row r="258" spans="1:8" x14ac:dyDescent="0.25">
      <c r="A258" s="186"/>
      <c r="B258" s="206"/>
      <c r="C258" s="199"/>
      <c r="D258" s="199"/>
      <c r="E258" s="199"/>
      <c r="F258" s="199"/>
      <c r="G258" s="213" t="e">
        <f>#N/A</f>
        <v>#N/A</v>
      </c>
      <c r="H258" s="189"/>
    </row>
    <row r="259" spans="1:8" x14ac:dyDescent="0.25">
      <c r="A259" s="186"/>
      <c r="B259" s="216" t="s">
        <v>440</v>
      </c>
      <c r="C259" s="198">
        <f>MAX(0,3-C236)*C235</f>
        <v>347.08882973939387</v>
      </c>
      <c r="D259" s="198">
        <f>MAX(0,3-D236)*D235</f>
        <v>606.36443556201004</v>
      </c>
      <c r="E259" s="198">
        <f>MAX(0,3-E236)*E235</f>
        <v>776.72007516054157</v>
      </c>
      <c r="F259" s="198">
        <f>MAX(0,3-F236)*F235</f>
        <v>999.4946888670504</v>
      </c>
      <c r="G259" s="213" t="e">
        <f>#N/A</f>
        <v>#N/A</v>
      </c>
      <c r="H259" s="189"/>
    </row>
    <row r="260" spans="1:8" x14ac:dyDescent="0.25">
      <c r="A260" s="186"/>
      <c r="B260" s="211" t="s">
        <v>441</v>
      </c>
      <c r="C260" s="211">
        <v>0</v>
      </c>
      <c r="D260" s="226"/>
      <c r="E260" s="206"/>
      <c r="F260" s="203"/>
      <c r="G260" s="203"/>
      <c r="H260" s="189"/>
    </row>
    <row r="261" spans="1:8" x14ac:dyDescent="0.25">
      <c r="A261" s="186"/>
      <c r="B261" s="227" t="s">
        <v>442</v>
      </c>
      <c r="C261" s="228" t="s">
        <v>443</v>
      </c>
      <c r="D261" s="228"/>
      <c r="E261" s="203"/>
      <c r="F261" s="203"/>
      <c r="G261" s="203"/>
      <c r="H261" s="189"/>
    </row>
    <row r="262" spans="1:8" x14ac:dyDescent="0.25">
      <c r="A262" s="186"/>
      <c r="B262" s="203"/>
      <c r="C262" s="203"/>
      <c r="D262" s="203"/>
      <c r="E262" s="203"/>
      <c r="F262" s="203"/>
      <c r="G262" s="203"/>
      <c r="H262" s="189"/>
    </row>
    <row r="263" spans="1:8" x14ac:dyDescent="0.25">
      <c r="A263" s="186"/>
      <c r="B263" s="187" t="s">
        <v>444</v>
      </c>
      <c r="C263" s="187"/>
      <c r="D263" s="188"/>
      <c r="E263" s="188"/>
      <c r="F263" s="188"/>
      <c r="G263" s="188"/>
      <c r="H263" s="189"/>
    </row>
    <row r="264" spans="1:8" x14ac:dyDescent="0.25">
      <c r="A264" s="186"/>
      <c r="B264" s="190" t="s">
        <v>392</v>
      </c>
      <c r="C264" s="190">
        <v>2016</v>
      </c>
      <c r="D264" s="190">
        <v>2017</v>
      </c>
      <c r="E264" s="190">
        <v>2018</v>
      </c>
      <c r="F264" s="190">
        <v>2019</v>
      </c>
      <c r="G264" s="190" t="s">
        <v>195</v>
      </c>
      <c r="H264" s="191" t="s">
        <v>393</v>
      </c>
    </row>
    <row r="265" spans="1:8" ht="45" x14ac:dyDescent="0.25">
      <c r="A265" s="186"/>
      <c r="B265" s="220" t="s">
        <v>445</v>
      </c>
      <c r="C265" s="229">
        <f>C75</f>
        <v>253.26511815999999</v>
      </c>
      <c r="D265" s="229" t="e">
        <f>#N/A</f>
        <v>#N/A</v>
      </c>
      <c r="E265" s="229" t="e">
        <f>#N/A</f>
        <v>#N/A</v>
      </c>
      <c r="F265" s="229" t="e">
        <f>#N/A</f>
        <v>#N/A</v>
      </c>
      <c r="G265" s="213" t="e">
        <f>SUM(C265:F265)</f>
        <v>#N/A</v>
      </c>
      <c r="H265" s="230" t="s">
        <v>446</v>
      </c>
    </row>
    <row r="266" spans="1:8" x14ac:dyDescent="0.25">
      <c r="A266" s="186"/>
      <c r="B266" s="231" t="s">
        <v>447</v>
      </c>
      <c r="C266" s="232">
        <f>C76</f>
        <v>191.26511815999999</v>
      </c>
      <c r="D266" s="232" t="e">
        <f>#N/A</f>
        <v>#N/A</v>
      </c>
      <c r="E266" s="232" t="e">
        <f>#N/A</f>
        <v>#N/A</v>
      </c>
      <c r="F266" s="232" t="e">
        <f>#N/A</f>
        <v>#N/A</v>
      </c>
      <c r="G266" s="213" t="e">
        <f>SUM(C266:F266)</f>
        <v>#N/A</v>
      </c>
      <c r="H266" s="189"/>
    </row>
    <row r="267" spans="1:8" x14ac:dyDescent="0.25">
      <c r="A267" s="186"/>
      <c r="B267" s="211" t="s">
        <v>448</v>
      </c>
      <c r="C267" s="233">
        <f>C86</f>
        <v>146.50517983050847</v>
      </c>
      <c r="D267" s="233">
        <f>D86</f>
        <v>210.55183895000002</v>
      </c>
      <c r="E267" s="233">
        <f>E86</f>
        <v>202.79312056779702</v>
      </c>
      <c r="F267" s="233">
        <f>F86</f>
        <v>117.84736340231338</v>
      </c>
      <c r="G267" s="213">
        <f>SUM(C267:F267)</f>
        <v>677.69750275061881</v>
      </c>
      <c r="H267" s="189"/>
    </row>
    <row r="268" spans="1:8" x14ac:dyDescent="0.25">
      <c r="A268" s="186"/>
      <c r="B268" s="231" t="s">
        <v>449</v>
      </c>
      <c r="C268" s="232">
        <f>C94</f>
        <v>62</v>
      </c>
      <c r="D268" s="232" t="e">
        <f>#N/A</f>
        <v>#N/A</v>
      </c>
      <c r="E268" s="232" t="e">
        <f>#N/A</f>
        <v>#N/A</v>
      </c>
      <c r="F268" s="232" t="e">
        <f>#N/A</f>
        <v>#N/A</v>
      </c>
      <c r="G268" s="213" t="e">
        <f>SUM(C268:F268)</f>
        <v>#N/A</v>
      </c>
      <c r="H268" s="189"/>
    </row>
    <row r="269" spans="1:8" x14ac:dyDescent="0.25">
      <c r="A269" s="186"/>
      <c r="B269" s="211" t="s">
        <v>450</v>
      </c>
      <c r="C269" s="232">
        <f>C95</f>
        <v>62</v>
      </c>
      <c r="D269" s="232" t="e">
        <f>#N/A</f>
        <v>#N/A</v>
      </c>
      <c r="E269" s="232" t="e">
        <f>#N/A</f>
        <v>#N/A</v>
      </c>
      <c r="F269" s="232" t="e">
        <f>#N/A</f>
        <v>#N/A</v>
      </c>
      <c r="G269" s="213" t="e">
        <f>SUM(C269:F269)</f>
        <v>#N/A</v>
      </c>
      <c r="H269" s="189"/>
    </row>
    <row r="270" spans="1:8" x14ac:dyDescent="0.25">
      <c r="A270" s="186"/>
      <c r="B270" s="206" t="s">
        <v>451</v>
      </c>
      <c r="C270" s="234">
        <f>C266/C265</f>
        <v>0.75519723975241015</v>
      </c>
      <c r="D270" s="234" t="e">
        <f>D266/D265</f>
        <v>#N/A</v>
      </c>
      <c r="E270" s="234" t="e">
        <f>E266/E265</f>
        <v>#N/A</v>
      </c>
      <c r="F270" s="234" t="e">
        <f>F266/F265</f>
        <v>#N/A</v>
      </c>
      <c r="G270" s="234" t="e">
        <f>G266/G265</f>
        <v>#N/A</v>
      </c>
      <c r="H270" s="189"/>
    </row>
    <row r="271" spans="1:8" x14ac:dyDescent="0.25">
      <c r="A271" s="186"/>
      <c r="B271" s="206" t="s">
        <v>452</v>
      </c>
      <c r="C271" s="234">
        <f>C268/C265</f>
        <v>0.24480276024758987</v>
      </c>
      <c r="D271" s="234" t="e">
        <f>D268/D265</f>
        <v>#N/A</v>
      </c>
      <c r="E271" s="234" t="e">
        <f>E268/E265</f>
        <v>#N/A</v>
      </c>
      <c r="F271" s="234" t="e">
        <f>F268/F265</f>
        <v>#N/A</v>
      </c>
      <c r="G271" s="234" t="e">
        <f>G268/G265</f>
        <v>#N/A</v>
      </c>
      <c r="H271" s="189"/>
    </row>
    <row r="272" spans="1:8" x14ac:dyDescent="0.25">
      <c r="A272" s="186"/>
      <c r="B272" s="206"/>
      <c r="C272" s="188"/>
      <c r="D272" s="188"/>
      <c r="E272" s="188"/>
      <c r="F272" s="188"/>
      <c r="G272" s="235"/>
      <c r="H272" s="189"/>
    </row>
    <row r="273" spans="1:9" ht="45" x14ac:dyDescent="0.25">
      <c r="A273" s="186"/>
      <c r="B273" s="216" t="s">
        <v>453</v>
      </c>
      <c r="C273" s="236">
        <v>257.17</v>
      </c>
      <c r="D273" s="236">
        <v>222.11</v>
      </c>
      <c r="E273" s="236">
        <v>228.37</v>
      </c>
      <c r="F273" s="185"/>
      <c r="G273" s="237">
        <f>SUM(C273:E273)</f>
        <v>707.65000000000009</v>
      </c>
      <c r="H273" s="230" t="s">
        <v>454</v>
      </c>
    </row>
    <row r="274" spans="1:9" x14ac:dyDescent="0.25">
      <c r="A274" s="186"/>
      <c r="B274" s="206" t="s">
        <v>455</v>
      </c>
      <c r="C274" s="238">
        <f>C265-C273</f>
        <v>-3.90488184000003</v>
      </c>
      <c r="D274" s="238" t="e">
        <f>D265-D273</f>
        <v>#N/A</v>
      </c>
      <c r="E274" s="238" t="e">
        <f>E265-E273</f>
        <v>#N/A</v>
      </c>
      <c r="F274" s="238"/>
      <c r="G274" s="237" t="e">
        <f>SUM(D274:F274)</f>
        <v>#N/A</v>
      </c>
      <c r="H274" s="189"/>
    </row>
    <row r="275" spans="1:9" x14ac:dyDescent="0.25">
      <c r="A275" s="186"/>
      <c r="B275" s="206" t="s">
        <v>455</v>
      </c>
      <c r="C275" s="234">
        <f>C265/C273-1</f>
        <v>-1.5184048839289255E-2</v>
      </c>
      <c r="D275" s="234" t="e">
        <f>D265/D273-1</f>
        <v>#N/A</v>
      </c>
      <c r="E275" s="234" t="e">
        <f>E265/E273-1</f>
        <v>#N/A</v>
      </c>
      <c r="F275" s="234"/>
      <c r="G275" s="239" t="e">
        <f>SUM(C265:E265)/SUM(C273:E273)</f>
        <v>#N/A</v>
      </c>
      <c r="H275" s="189"/>
    </row>
    <row r="276" spans="1:9" x14ac:dyDescent="0.25">
      <c r="A276" s="186"/>
      <c r="B276" s="188"/>
      <c r="C276" s="240">
        <f>C269-C233</f>
        <v>0</v>
      </c>
      <c r="D276" s="240" t="e">
        <f>D269-D233</f>
        <v>#N/A</v>
      </c>
      <c r="E276" s="240" t="e">
        <f>E269-E233</f>
        <v>#N/A</v>
      </c>
      <c r="F276" s="240" t="e">
        <f>F269-F233</f>
        <v>#N/A</v>
      </c>
      <c r="G276" s="188"/>
      <c r="H276" s="189"/>
    </row>
    <row r="277" spans="1:9" ht="47.25" x14ac:dyDescent="0.25">
      <c r="A277" s="186"/>
      <c r="B277" s="241" t="s">
        <v>456</v>
      </c>
      <c r="C277" s="240">
        <f>C267-C248</f>
        <v>-34.330460945672598</v>
      </c>
      <c r="D277" s="240">
        <f>D267-D248</f>
        <v>-61.138020208900031</v>
      </c>
      <c r="E277" s="240">
        <f>E267-E248</f>
        <v>-102.08338896203497</v>
      </c>
      <c r="F277" s="240">
        <f>F267-F248</f>
        <v>-219.48778729383923</v>
      </c>
      <c r="G277" s="188"/>
      <c r="H277" s="242" t="s">
        <v>457</v>
      </c>
    </row>
    <row r="278" spans="1:9" x14ac:dyDescent="0.25">
      <c r="A278" s="243"/>
      <c r="B278" s="206" t="s">
        <v>458</v>
      </c>
      <c r="C278" s="199">
        <f>C267-C220</f>
        <v>-35.582732369491481</v>
      </c>
      <c r="D278" s="199">
        <f>D267-D220</f>
        <v>-37.892251010999985</v>
      </c>
      <c r="E278" s="199">
        <f>E267-E220</f>
        <v>-46.305431436202952</v>
      </c>
      <c r="F278" s="199">
        <f>F267-F220</f>
        <v>-129.66396321488662</v>
      </c>
      <c r="G278" s="188"/>
      <c r="H278" s="189"/>
    </row>
    <row r="279" spans="1:9" ht="285" x14ac:dyDescent="0.25">
      <c r="A279" s="243"/>
      <c r="B279" s="241" t="s">
        <v>459</v>
      </c>
      <c r="C279" s="240">
        <f>C266-C254</f>
        <v>11.317789908610195</v>
      </c>
      <c r="D279" s="240" t="e">
        <f>D266-D254</f>
        <v>#N/A</v>
      </c>
      <c r="E279" s="240" t="e">
        <f>E266-E254</f>
        <v>#N/A</v>
      </c>
      <c r="F279" s="240" t="e">
        <f>F266-F254</f>
        <v>#N/A</v>
      </c>
      <c r="G279" s="188"/>
      <c r="H279" s="204" t="s">
        <v>460</v>
      </c>
      <c r="I279" s="163"/>
    </row>
    <row r="280" spans="1:9" ht="31.5" x14ac:dyDescent="0.25">
      <c r="A280" s="243"/>
      <c r="B280" s="241" t="s">
        <v>461</v>
      </c>
      <c r="C280" s="240">
        <f>C266-C256</f>
        <v>10.42947738381892</v>
      </c>
      <c r="D280" s="240" t="e">
        <f>D266-D256</f>
        <v>#N/A</v>
      </c>
      <c r="E280" s="240" t="e">
        <f>E266-E256</f>
        <v>#N/A</v>
      </c>
      <c r="F280" s="240" t="e">
        <f>F266-F256</f>
        <v>#N/A</v>
      </c>
      <c r="G280" s="188"/>
      <c r="H280" s="189"/>
    </row>
    <row r="281" spans="1:9" x14ac:dyDescent="0.25">
      <c r="A281" s="243"/>
      <c r="B281" s="188"/>
      <c r="C281" s="188"/>
      <c r="D281" s="188"/>
      <c r="E281" s="188"/>
      <c r="F281" s="188"/>
      <c r="G281" s="188"/>
      <c r="H281" s="189"/>
    </row>
    <row r="282" spans="1:9" x14ac:dyDescent="0.25">
      <c r="A282" s="243"/>
      <c r="B282" s="189"/>
      <c r="C282" s="189"/>
      <c r="D282" s="189"/>
      <c r="E282" s="189"/>
      <c r="F282" s="189"/>
      <c r="G282" s="189"/>
      <c r="H282" s="189"/>
    </row>
    <row r="283" spans="1:9" x14ac:dyDescent="0.25">
      <c r="A283" s="243"/>
      <c r="B283" s="188"/>
      <c r="C283" s="188"/>
      <c r="D283" s="188"/>
      <c r="E283" s="188"/>
      <c r="F283" s="188"/>
      <c r="G283" s="188"/>
      <c r="H283" s="189"/>
    </row>
    <row r="284" spans="1:9" x14ac:dyDescent="0.25">
      <c r="A284" s="243"/>
      <c r="B284" s="187" t="s">
        <v>462</v>
      </c>
      <c r="C284" s="187"/>
      <c r="D284" s="188"/>
      <c r="E284" s="188"/>
      <c r="F284" s="188"/>
      <c r="G284" s="188"/>
      <c r="H284" s="189"/>
    </row>
    <row r="285" spans="1:9" x14ac:dyDescent="0.25">
      <c r="A285" s="243"/>
      <c r="B285" s="190"/>
      <c r="C285" s="190">
        <v>2016</v>
      </c>
      <c r="D285" s="190">
        <v>2017</v>
      </c>
      <c r="E285" s="190">
        <v>2018</v>
      </c>
      <c r="F285" s="190">
        <v>2019</v>
      </c>
      <c r="G285" s="190" t="s">
        <v>195</v>
      </c>
      <c r="H285" s="191" t="s">
        <v>393</v>
      </c>
    </row>
    <row r="286" spans="1:9" x14ac:dyDescent="0.25">
      <c r="A286" s="243"/>
      <c r="B286" s="188" t="s">
        <v>463</v>
      </c>
      <c r="C286" s="188"/>
      <c r="D286" s="244">
        <f>D4/C4-1</f>
        <v>6.9303068637110776E-2</v>
      </c>
      <c r="E286" s="244">
        <f>E4/D4-1</f>
        <v>7.8666798850908215E-3</v>
      </c>
      <c r="F286" s="244">
        <f>F4/E4-1</f>
        <v>4.0254511562506146E-2</v>
      </c>
      <c r="G286" s="188"/>
      <c r="H286" s="338" t="s">
        <v>464</v>
      </c>
    </row>
    <row r="287" spans="1:9" x14ac:dyDescent="0.25">
      <c r="A287" s="243"/>
      <c r="B287" s="188" t="s">
        <v>465</v>
      </c>
      <c r="C287" s="188"/>
      <c r="D287" s="244" t="e">
        <f>#N/A</f>
        <v>#N/A</v>
      </c>
      <c r="E287" s="244" t="e">
        <f>#N/A</f>
        <v>#N/A</v>
      </c>
      <c r="F287" s="244" t="e">
        <f>#N/A</f>
        <v>#N/A</v>
      </c>
      <c r="G287" s="188"/>
      <c r="H287" s="338"/>
    </row>
    <row r="288" spans="1:9" x14ac:dyDescent="0.25">
      <c r="A288" s="243"/>
      <c r="B288" s="188" t="s">
        <v>466</v>
      </c>
      <c r="C288" s="188"/>
      <c r="D288" s="244" t="e">
        <f>#N/A</f>
        <v>#N/A</v>
      </c>
      <c r="E288" s="244" t="e">
        <f>#N/A</f>
        <v>#N/A</v>
      </c>
      <c r="F288" s="244" t="e">
        <f>#N/A</f>
        <v>#N/A</v>
      </c>
      <c r="G288" s="188"/>
      <c r="H288" s="338"/>
    </row>
    <row r="289" spans="1:8" x14ac:dyDescent="0.25">
      <c r="A289" s="243"/>
      <c r="B289" s="245" t="s">
        <v>467</v>
      </c>
      <c r="C289" s="188"/>
      <c r="D289" s="244">
        <f>D13/C13-1</f>
        <v>9.0712082435820074E-2</v>
      </c>
      <c r="E289" s="244">
        <f>E13/D13-1</f>
        <v>8.1971172121630964E-2</v>
      </c>
      <c r="F289" s="244">
        <f>F13/E13-1</f>
        <v>8.1032646456814295E-2</v>
      </c>
      <c r="G289" s="188"/>
      <c r="H289" s="338"/>
    </row>
    <row r="290" spans="1:8" x14ac:dyDescent="0.25">
      <c r="A290" s="243"/>
      <c r="B290" s="245" t="s">
        <v>249</v>
      </c>
      <c r="C290" s="188"/>
      <c r="D290" s="244">
        <f>D11/C11-1</f>
        <v>3.4122170076423153E-2</v>
      </c>
      <c r="E290" s="244">
        <f>E11/D11-1</f>
        <v>3.4146766827441999E-2</v>
      </c>
      <c r="F290" s="244">
        <f>F11/E11-1</f>
        <v>3.7011518971863389E-2</v>
      </c>
      <c r="G290" s="188"/>
      <c r="H290" s="338"/>
    </row>
    <row r="291" spans="1:8" x14ac:dyDescent="0.25">
      <c r="A291" s="243"/>
      <c r="B291" s="188" t="s">
        <v>468</v>
      </c>
      <c r="C291" s="188"/>
      <c r="D291" s="244">
        <f>D14/C14-1</f>
        <v>3.8000000000000034E-2</v>
      </c>
      <c r="E291" s="244">
        <f>E14/D14-1</f>
        <v>4.4999999999999929E-2</v>
      </c>
      <c r="F291" s="244">
        <f>F14/E14-1</f>
        <v>5.500000000000016E-2</v>
      </c>
      <c r="G291" s="188"/>
      <c r="H291" s="338"/>
    </row>
    <row r="292" spans="1:8" x14ac:dyDescent="0.25">
      <c r="A292" s="243"/>
      <c r="B292" s="206" t="s">
        <v>469</v>
      </c>
      <c r="C292" s="246">
        <f>C40/C4</f>
        <v>2.9343528118718491E-2</v>
      </c>
      <c r="D292" s="246">
        <f>D40/D4</f>
        <v>1.5841588630601124E-2</v>
      </c>
      <c r="E292" s="246">
        <f>E40/E4</f>
        <v>1.321500305700974E-2</v>
      </c>
      <c r="F292" s="246">
        <f>F40/F4</f>
        <v>2.9864796921235438E-2</v>
      </c>
      <c r="G292" s="188"/>
      <c r="H292" s="247"/>
    </row>
    <row r="293" spans="1:8" ht="63" x14ac:dyDescent="0.25">
      <c r="A293" s="243"/>
      <c r="B293" s="206"/>
      <c r="C293" s="206"/>
      <c r="D293" s="248"/>
      <c r="E293" s="248"/>
      <c r="F293" s="248"/>
      <c r="G293" s="188"/>
      <c r="H293" s="249" t="s">
        <v>470</v>
      </c>
    </row>
    <row r="294" spans="1:8" x14ac:dyDescent="0.25">
      <c r="A294" s="243"/>
      <c r="B294" s="188"/>
      <c r="C294" s="188"/>
      <c r="D294" s="188"/>
      <c r="E294" s="188"/>
      <c r="F294" s="188"/>
      <c r="G294" s="188"/>
      <c r="H294" s="250"/>
    </row>
  </sheetData>
  <mergeCells count="6">
    <mergeCell ref="H286:H291"/>
    <mergeCell ref="A1:G1"/>
    <mergeCell ref="A72:G73"/>
    <mergeCell ref="A122:G123"/>
    <mergeCell ref="H198:H199"/>
    <mergeCell ref="H204:H207"/>
  </mergeCells>
  <conditionalFormatting sqref="C191:G192 H200 D245:F245 C226:G226 C255:F255 G196:G200 C252:F252 C197:F200 C204:G210 C214:G216">
    <cfRule type="cellIs" dxfId="7" priority="13" operator="lessThan">
      <formula>0</formula>
    </cfRule>
    <cfRule type="cellIs" dxfId="6" priority="14" operator="greaterThan">
      <formula>0</formula>
    </cfRule>
  </conditionalFormatting>
  <conditionalFormatting sqref="C223:G223">
    <cfRule type="cellIs" dxfId="5" priority="11" operator="greaterThan">
      <formula>0.25</formula>
    </cfRule>
    <cfRule type="cellIs" dxfId="4" priority="12" operator="lessThan">
      <formula>0.25</formula>
    </cfRule>
  </conditionalFormatting>
  <conditionalFormatting sqref="C259:F259">
    <cfRule type="cellIs" dxfId="3" priority="10" operator="greaterThan">
      <formula>0</formula>
    </cfRule>
  </conditionalFormatting>
  <conditionalFormatting sqref="C279:F280 C276:F277">
    <cfRule type="cellIs" dxfId="2" priority="9" operator="lessThan">
      <formula>0</formula>
    </cfRule>
  </conditionalFormatting>
  <conditionalFormatting sqref="C270:G271">
    <cfRule type="dataBar" priority="8">
      <dataBar>
        <cfvo type="min"/>
        <cfvo type="max"/>
        <color rgb="FFFFB628"/>
      </dataBar>
    </cfRule>
  </conditionalFormatting>
  <conditionalFormatting sqref="D292:F293 C292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36:F236">
    <cfRule type="colorScale" priority="5">
      <colorScale>
        <cfvo type="min"/>
        <cfvo type="max"/>
        <color rgb="FFFFEF9C"/>
        <color rgb="FFFF7128"/>
      </colorScale>
    </cfRule>
    <cfRule type="colorScale" priority="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292:F292">
    <cfRule type="colorScale" priority="4">
      <colorScale>
        <cfvo type="min"/>
        <cfvo type="max"/>
        <color rgb="FF63BE7B"/>
        <color rgb="FFFFEF9C"/>
      </colorScale>
    </cfRule>
  </conditionalFormatting>
  <conditionalFormatting sqref="D286:F291">
    <cfRule type="dataBar" priority="3">
      <dataBar>
        <cfvo type="min"/>
        <cfvo type="max"/>
        <color rgb="FF008AEF"/>
      </dataBar>
    </cfRule>
  </conditionalFormatting>
  <conditionalFormatting sqref="C243:G244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6"/>
  <sheetViews>
    <sheetView zoomScale="90" zoomScaleNormal="90" workbookViewId="0">
      <pane xSplit="3" ySplit="2" topLeftCell="D55" activePane="bottomRight" state="frozen"/>
      <selection pane="topRight" activeCell="D1" sqref="D1"/>
      <selection pane="bottomLeft" activeCell="A3" sqref="A3"/>
      <selection pane="bottomRight" activeCell="H73" sqref="H73"/>
    </sheetView>
  </sheetViews>
  <sheetFormatPr defaultRowHeight="15" x14ac:dyDescent="0.25"/>
  <cols>
    <col min="1" max="1" width="6" customWidth="1"/>
    <col min="2" max="2" width="39.42578125" customWidth="1"/>
    <col min="4" max="4" width="10.42578125" customWidth="1"/>
    <col min="5" max="5" width="10.28515625" customWidth="1"/>
    <col min="6" max="6" width="16.140625" customWidth="1"/>
    <col min="7" max="7" width="11" customWidth="1"/>
    <col min="8" max="9" width="10.85546875" customWidth="1"/>
    <col min="10" max="11" width="10.42578125" customWidth="1"/>
  </cols>
  <sheetData>
    <row r="1" spans="1:11" s="51" customFormat="1" ht="49.5" customHeight="1" thickBot="1" x14ac:dyDescent="0.3">
      <c r="D1" s="64" t="s">
        <v>181</v>
      </c>
      <c r="E1" s="64" t="s">
        <v>192</v>
      </c>
      <c r="F1" s="64" t="s">
        <v>193</v>
      </c>
      <c r="G1" s="64" t="s">
        <v>186</v>
      </c>
      <c r="H1" s="64" t="s">
        <v>187</v>
      </c>
      <c r="I1" s="64" t="s">
        <v>188</v>
      </c>
      <c r="J1" s="64" t="s">
        <v>189</v>
      </c>
      <c r="K1" s="64" t="s">
        <v>190</v>
      </c>
    </row>
    <row r="2" spans="1:11" ht="15.75" thickBot="1" x14ac:dyDescent="0.3">
      <c r="A2" s="1" t="s">
        <v>73</v>
      </c>
      <c r="B2" s="2" t="s">
        <v>74</v>
      </c>
      <c r="C2" s="3" t="s">
        <v>75</v>
      </c>
      <c r="D2" s="23">
        <v>390804.63049000001</v>
      </c>
      <c r="E2" s="23">
        <v>427395.99913000001</v>
      </c>
      <c r="F2" s="23">
        <v>547271.76001905091</v>
      </c>
      <c r="G2" s="23">
        <v>466234.73279855994</v>
      </c>
      <c r="H2" s="23">
        <v>465272.59175792662</v>
      </c>
      <c r="I2" s="23">
        <v>515880.55097001744</v>
      </c>
      <c r="J2" s="23">
        <v>514816.26234154933</v>
      </c>
      <c r="K2" s="23">
        <v>545212.51286033448</v>
      </c>
    </row>
    <row r="3" spans="1:11" x14ac:dyDescent="0.25">
      <c r="A3" s="4" t="s">
        <v>17</v>
      </c>
      <c r="B3" s="5" t="s">
        <v>76</v>
      </c>
      <c r="C3" s="6" t="s">
        <v>75</v>
      </c>
      <c r="D3" s="24">
        <v>3938.0501599999998</v>
      </c>
      <c r="E3" s="24">
        <v>5184.8203300000005</v>
      </c>
      <c r="F3" s="24">
        <v>3648.71</v>
      </c>
      <c r="G3" s="55">
        <v>3885.8761500000001</v>
      </c>
      <c r="H3" s="55">
        <v>3860.33518</v>
      </c>
      <c r="I3" s="55">
        <v>4099.5993382500001</v>
      </c>
      <c r="J3" s="55">
        <v>4072.6536148999999</v>
      </c>
      <c r="K3" s="55">
        <v>4296.6495637194994</v>
      </c>
    </row>
    <row r="4" spans="1:11" x14ac:dyDescent="0.25">
      <c r="A4" s="4" t="s">
        <v>18</v>
      </c>
      <c r="B4" s="5" t="s">
        <v>77</v>
      </c>
      <c r="C4" s="6" t="s">
        <v>75</v>
      </c>
      <c r="D4" s="25">
        <v>0</v>
      </c>
      <c r="E4" s="46">
        <v>0</v>
      </c>
      <c r="F4" s="25">
        <v>0</v>
      </c>
      <c r="G4" s="55"/>
      <c r="H4" s="55"/>
      <c r="I4" s="55"/>
      <c r="J4" s="55"/>
      <c r="K4" s="55"/>
    </row>
    <row r="5" spans="1:11" ht="22.5" x14ac:dyDescent="0.25">
      <c r="A5" s="4" t="s">
        <v>21</v>
      </c>
      <c r="B5" s="7" t="s">
        <v>78</v>
      </c>
      <c r="C5" s="8" t="s">
        <v>75</v>
      </c>
      <c r="D5" s="26">
        <v>330.47184000000004</v>
      </c>
      <c r="E5" s="26">
        <v>550.64852999999994</v>
      </c>
      <c r="F5" s="39">
        <v>12156</v>
      </c>
      <c r="G5" s="56"/>
      <c r="H5" s="56"/>
      <c r="I5" s="56"/>
      <c r="J5" s="56"/>
      <c r="K5" s="56"/>
    </row>
    <row r="6" spans="1:11" ht="22.5" x14ac:dyDescent="0.25">
      <c r="A6" s="4" t="s">
        <v>37</v>
      </c>
      <c r="B6" s="7" t="s">
        <v>79</v>
      </c>
      <c r="C6" s="8" t="s">
        <v>75</v>
      </c>
      <c r="D6" s="26">
        <v>0</v>
      </c>
      <c r="E6" s="26">
        <v>0</v>
      </c>
      <c r="F6" s="39">
        <v>117481.56</v>
      </c>
      <c r="G6" s="56">
        <v>0</v>
      </c>
      <c r="H6" s="56"/>
      <c r="I6" s="56">
        <v>0</v>
      </c>
      <c r="J6" s="56"/>
      <c r="K6" s="56"/>
    </row>
    <row r="7" spans="1:11" ht="22.5" x14ac:dyDescent="0.25">
      <c r="A7" s="4" t="s">
        <v>71</v>
      </c>
      <c r="B7" s="7" t="s">
        <v>80</v>
      </c>
      <c r="C7" s="8" t="s">
        <v>75</v>
      </c>
      <c r="D7" s="26">
        <v>0</v>
      </c>
      <c r="E7" s="26">
        <v>0</v>
      </c>
      <c r="F7" s="26">
        <v>117481.56</v>
      </c>
      <c r="G7" s="56">
        <v>0</v>
      </c>
      <c r="H7" s="56"/>
      <c r="I7" s="56">
        <v>0</v>
      </c>
      <c r="J7" s="56"/>
      <c r="K7" s="56"/>
    </row>
    <row r="8" spans="1:11" x14ac:dyDescent="0.25">
      <c r="A8" s="4" t="s">
        <v>72</v>
      </c>
      <c r="B8" s="7" t="s">
        <v>81</v>
      </c>
      <c r="C8" s="8" t="s">
        <v>75</v>
      </c>
      <c r="D8" s="26">
        <v>0</v>
      </c>
      <c r="E8" s="26">
        <v>0</v>
      </c>
      <c r="F8" s="26">
        <v>0</v>
      </c>
      <c r="G8" s="56"/>
      <c r="H8" s="56"/>
      <c r="I8" s="56"/>
      <c r="J8" s="56"/>
      <c r="K8" s="56"/>
    </row>
    <row r="9" spans="1:11" x14ac:dyDescent="0.25">
      <c r="A9" s="4" t="s">
        <v>82</v>
      </c>
      <c r="B9" s="7" t="s">
        <v>83</v>
      </c>
      <c r="C9" s="8" t="s">
        <v>75</v>
      </c>
      <c r="D9" s="26">
        <v>0</v>
      </c>
      <c r="E9" s="26">
        <v>0</v>
      </c>
      <c r="F9" s="26">
        <v>0</v>
      </c>
      <c r="G9" s="56"/>
      <c r="H9" s="56"/>
      <c r="I9" s="56"/>
      <c r="J9" s="56"/>
      <c r="K9" s="56"/>
    </row>
    <row r="10" spans="1:11" x14ac:dyDescent="0.25">
      <c r="A10" s="4" t="s">
        <v>84</v>
      </c>
      <c r="B10" s="7" t="s">
        <v>85</v>
      </c>
      <c r="C10" s="8" t="s">
        <v>75</v>
      </c>
      <c r="D10" s="26">
        <v>0</v>
      </c>
      <c r="E10" s="26">
        <v>0</v>
      </c>
      <c r="F10" s="26">
        <v>0</v>
      </c>
      <c r="G10" s="56"/>
      <c r="H10" s="56"/>
      <c r="I10" s="56"/>
      <c r="J10" s="56"/>
      <c r="K10" s="56"/>
    </row>
    <row r="11" spans="1:11" ht="22.5" x14ac:dyDescent="0.25">
      <c r="A11" s="4" t="s">
        <v>86</v>
      </c>
      <c r="B11" s="7" t="s">
        <v>87</v>
      </c>
      <c r="C11" s="8" t="s">
        <v>75</v>
      </c>
      <c r="D11" s="26">
        <v>1465.0346999999999</v>
      </c>
      <c r="E11" s="26">
        <v>825.70802000000003</v>
      </c>
      <c r="F11" s="26">
        <v>0</v>
      </c>
      <c r="G11" s="56"/>
      <c r="H11" s="56"/>
      <c r="I11" s="56"/>
      <c r="J11" s="56"/>
      <c r="K11" s="56"/>
    </row>
    <row r="12" spans="1:11" ht="22.5" x14ac:dyDescent="0.25">
      <c r="A12" s="4" t="s">
        <v>88</v>
      </c>
      <c r="B12" s="7" t="s">
        <v>89</v>
      </c>
      <c r="C12" s="8" t="s">
        <v>75</v>
      </c>
      <c r="D12" s="26">
        <v>0</v>
      </c>
      <c r="E12" s="26">
        <v>0</v>
      </c>
      <c r="F12" s="26">
        <v>0</v>
      </c>
      <c r="G12" s="56"/>
      <c r="H12" s="56"/>
      <c r="I12" s="56"/>
      <c r="J12" s="56"/>
      <c r="K12" s="56"/>
    </row>
    <row r="13" spans="1:11" ht="45" x14ac:dyDescent="0.25">
      <c r="A13" s="36" t="s">
        <v>90</v>
      </c>
      <c r="B13" s="37" t="s">
        <v>91</v>
      </c>
      <c r="C13" s="38" t="s">
        <v>75</v>
      </c>
      <c r="D13" s="39">
        <v>2409</v>
      </c>
      <c r="E13" s="39">
        <v>4407</v>
      </c>
      <c r="F13" s="39">
        <v>0</v>
      </c>
      <c r="G13" s="56"/>
      <c r="H13" s="56"/>
      <c r="I13" s="56"/>
      <c r="J13" s="56"/>
      <c r="K13" s="56"/>
    </row>
    <row r="14" spans="1:11" ht="22.5" x14ac:dyDescent="0.25">
      <c r="A14" s="9" t="s">
        <v>92</v>
      </c>
      <c r="B14" s="7" t="s">
        <v>93</v>
      </c>
      <c r="C14" s="8" t="s">
        <v>75</v>
      </c>
      <c r="D14" s="26">
        <v>2409</v>
      </c>
      <c r="E14" s="26">
        <v>4407</v>
      </c>
      <c r="F14" s="26">
        <v>0</v>
      </c>
      <c r="G14" s="56"/>
      <c r="H14" s="56"/>
      <c r="I14" s="56"/>
      <c r="J14" s="56"/>
      <c r="K14" s="56"/>
    </row>
    <row r="15" spans="1:11" x14ac:dyDescent="0.25">
      <c r="A15" s="4" t="s">
        <v>94</v>
      </c>
      <c r="B15" s="7" t="s">
        <v>95</v>
      </c>
      <c r="C15" s="8" t="s">
        <v>75</v>
      </c>
      <c r="D15" s="26">
        <v>608.13585</v>
      </c>
      <c r="E15" s="26">
        <v>606.01379999999995</v>
      </c>
      <c r="F15" s="26">
        <v>581.73</v>
      </c>
      <c r="G15" s="56">
        <v>569.6</v>
      </c>
      <c r="H15" s="55">
        <v>615.47034000000008</v>
      </c>
      <c r="I15" s="56">
        <v>569.6</v>
      </c>
      <c r="J15" s="55">
        <v>649.32120870000006</v>
      </c>
      <c r="K15" s="55">
        <v>685.03387517850001</v>
      </c>
    </row>
    <row r="16" spans="1:11" x14ac:dyDescent="0.25">
      <c r="A16" s="4" t="s">
        <v>96</v>
      </c>
      <c r="B16" s="5" t="s">
        <v>97</v>
      </c>
      <c r="C16" s="6" t="s">
        <v>75</v>
      </c>
      <c r="D16" s="25">
        <v>11.017569999999999</v>
      </c>
      <c r="E16" s="25">
        <v>15.316139999999999</v>
      </c>
      <c r="F16" s="25">
        <v>0</v>
      </c>
      <c r="G16" s="55"/>
      <c r="H16" s="55"/>
      <c r="I16" s="55"/>
      <c r="J16" s="55"/>
      <c r="K16" s="55"/>
    </row>
    <row r="17" spans="1:11" x14ac:dyDescent="0.25">
      <c r="A17" s="4" t="s">
        <v>98</v>
      </c>
      <c r="B17" s="5" t="s">
        <v>99</v>
      </c>
      <c r="C17" s="6" t="s">
        <v>75</v>
      </c>
      <c r="D17" s="25">
        <v>29879.892759999999</v>
      </c>
      <c r="E17" s="25">
        <v>29427.63435</v>
      </c>
      <c r="F17" s="25">
        <v>10800</v>
      </c>
      <c r="G17" s="55">
        <v>11502</v>
      </c>
      <c r="H17" s="55">
        <v>11426.400000000001</v>
      </c>
      <c r="I17" s="55">
        <v>12134.609999999999</v>
      </c>
      <c r="J17" s="55">
        <v>12054.852000000001</v>
      </c>
      <c r="K17" s="55">
        <v>12717.86886</v>
      </c>
    </row>
    <row r="18" spans="1:11" x14ac:dyDescent="0.25">
      <c r="A18" s="32" t="s">
        <v>100</v>
      </c>
      <c r="B18" s="33" t="s">
        <v>101</v>
      </c>
      <c r="C18" s="34" t="s">
        <v>75</v>
      </c>
      <c r="D18" s="35">
        <v>281338.75399999996</v>
      </c>
      <c r="E18" s="35">
        <v>284594.78214999998</v>
      </c>
      <c r="F18" s="35">
        <v>295224.75850000011</v>
      </c>
      <c r="G18" s="60">
        <v>335918.62003077089</v>
      </c>
      <c r="H18" s="60">
        <v>335918.62003077089</v>
      </c>
      <c r="I18" s="60">
        <v>378428.38</v>
      </c>
      <c r="J18" s="60">
        <v>378428.38</v>
      </c>
      <c r="K18" s="55">
        <v>401323.29699</v>
      </c>
    </row>
    <row r="19" spans="1:11" x14ac:dyDescent="0.25">
      <c r="A19" s="32" t="s">
        <v>102</v>
      </c>
      <c r="B19" s="33" t="s">
        <v>103</v>
      </c>
      <c r="C19" s="34" t="s">
        <v>75</v>
      </c>
      <c r="D19" s="35">
        <v>62543.19872</v>
      </c>
      <c r="E19" s="35">
        <v>98287.911109999986</v>
      </c>
      <c r="F19" s="35">
        <v>99618.131519050774</v>
      </c>
      <c r="G19" s="60">
        <v>106093.31006778908</v>
      </c>
      <c r="H19" s="60">
        <v>105395.98314715573</v>
      </c>
      <c r="I19" s="60">
        <v>111928.44212151747</v>
      </c>
      <c r="J19" s="60">
        <v>111192.76222024928</v>
      </c>
      <c r="K19" s="55">
        <v>117308.36414236299</v>
      </c>
    </row>
    <row r="20" spans="1:11" x14ac:dyDescent="0.25">
      <c r="A20" s="4" t="s">
        <v>104</v>
      </c>
      <c r="B20" s="5" t="s">
        <v>105</v>
      </c>
      <c r="C20" s="6" t="s">
        <v>75</v>
      </c>
      <c r="D20" s="25">
        <v>0</v>
      </c>
      <c r="E20" s="25">
        <v>0</v>
      </c>
      <c r="F20" s="25"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</row>
    <row r="21" spans="1:11" ht="15.75" thickBot="1" x14ac:dyDescent="0.3">
      <c r="A21" s="4" t="s">
        <v>106</v>
      </c>
      <c r="B21" s="5" t="s">
        <v>107</v>
      </c>
      <c r="C21" s="6" t="s">
        <v>75</v>
      </c>
      <c r="D21" s="27">
        <v>8281.0748899999999</v>
      </c>
      <c r="E21" s="27">
        <v>3496.1647000000003</v>
      </c>
      <c r="F21" s="27">
        <v>7760.87</v>
      </c>
      <c r="G21" s="57">
        <v>8265.3265499999998</v>
      </c>
      <c r="H21" s="57">
        <v>8055.7830599999998</v>
      </c>
      <c r="I21" s="57">
        <v>8719.9195102499998</v>
      </c>
      <c r="J21" s="57">
        <v>8418.2932977</v>
      </c>
      <c r="K21" s="57">
        <v>8881.2994290734987</v>
      </c>
    </row>
    <row r="22" spans="1:11" ht="15.75" thickBot="1" x14ac:dyDescent="0.3">
      <c r="A22" s="10" t="s">
        <v>108</v>
      </c>
      <c r="B22" s="2" t="s">
        <v>109</v>
      </c>
      <c r="C22" s="11" t="s">
        <v>75</v>
      </c>
      <c r="D22" s="28">
        <v>129361.59715000002</v>
      </c>
      <c r="E22" s="28">
        <v>154307.46044</v>
      </c>
      <c r="F22" s="28">
        <v>293793.22389695089</v>
      </c>
      <c r="G22" s="28">
        <v>167665.74582555276</v>
      </c>
      <c r="H22" s="28">
        <v>166578.19102897611</v>
      </c>
      <c r="I22" s="28">
        <v>175603.99244595805</v>
      </c>
      <c r="J22" s="28">
        <v>171423.18439833156</v>
      </c>
      <c r="K22" s="28">
        <v>172860.92204023979</v>
      </c>
    </row>
    <row r="23" spans="1:11" x14ac:dyDescent="0.25">
      <c r="A23" s="12" t="s">
        <v>23</v>
      </c>
      <c r="B23" s="5" t="s">
        <v>10</v>
      </c>
      <c r="C23" s="6" t="s">
        <v>75</v>
      </c>
      <c r="D23" s="29">
        <v>9449.9999700000008</v>
      </c>
      <c r="E23" s="29">
        <v>11317.001940000002</v>
      </c>
      <c r="F23" s="29">
        <v>31952.114379999999</v>
      </c>
      <c r="G23" s="55">
        <v>24378.75</v>
      </c>
      <c r="H23" s="55">
        <v>24378.75</v>
      </c>
      <c r="I23" s="55">
        <v>24378.75</v>
      </c>
      <c r="J23" s="55">
        <v>21532.5</v>
      </c>
      <c r="K23" s="55">
        <v>14726.25</v>
      </c>
    </row>
    <row r="24" spans="1:11" x14ac:dyDescent="0.25">
      <c r="A24" s="12" t="s">
        <v>24</v>
      </c>
      <c r="B24" s="5" t="s">
        <v>77</v>
      </c>
      <c r="C24" s="6" t="s">
        <v>75</v>
      </c>
      <c r="D24" s="25">
        <v>0</v>
      </c>
      <c r="E24" s="46">
        <v>0</v>
      </c>
      <c r="F24" s="25">
        <v>0</v>
      </c>
      <c r="G24" s="55"/>
      <c r="H24" s="55"/>
      <c r="I24" s="55"/>
      <c r="J24" s="55"/>
      <c r="K24" s="55"/>
    </row>
    <row r="25" spans="1:11" ht="22.5" x14ac:dyDescent="0.25">
      <c r="A25" s="12" t="s">
        <v>30</v>
      </c>
      <c r="B25" s="7" t="s">
        <v>110</v>
      </c>
      <c r="C25" s="8" t="s">
        <v>75</v>
      </c>
      <c r="D25" s="26">
        <v>345.75536</v>
      </c>
      <c r="E25" s="26">
        <v>231.20609999999999</v>
      </c>
      <c r="F25" s="39">
        <v>12156</v>
      </c>
      <c r="G25" s="56"/>
      <c r="H25" s="56"/>
      <c r="I25" s="56"/>
      <c r="J25" s="56"/>
      <c r="K25" s="56"/>
    </row>
    <row r="26" spans="1:11" ht="22.5" x14ac:dyDescent="0.25">
      <c r="A26" s="12" t="s">
        <v>38</v>
      </c>
      <c r="B26" s="7" t="s">
        <v>79</v>
      </c>
      <c r="C26" s="8" t="s">
        <v>75</v>
      </c>
      <c r="D26" s="26">
        <v>0</v>
      </c>
      <c r="E26" s="26">
        <v>0</v>
      </c>
      <c r="F26" s="39">
        <v>115178</v>
      </c>
      <c r="G26" s="56">
        <v>0</v>
      </c>
      <c r="H26" s="56"/>
      <c r="I26" s="56">
        <v>0</v>
      </c>
      <c r="J26" s="56"/>
      <c r="K26" s="56"/>
    </row>
    <row r="27" spans="1:11" ht="22.5" x14ac:dyDescent="0.25">
      <c r="A27" s="12" t="s">
        <v>111</v>
      </c>
      <c r="B27" s="7" t="s">
        <v>80</v>
      </c>
      <c r="C27" s="8" t="s">
        <v>75</v>
      </c>
      <c r="D27" s="26">
        <v>0</v>
      </c>
      <c r="E27" s="26">
        <v>0</v>
      </c>
      <c r="F27" s="26">
        <v>115178</v>
      </c>
      <c r="G27" s="56">
        <v>0</v>
      </c>
      <c r="H27" s="56"/>
      <c r="I27" s="56">
        <v>0</v>
      </c>
      <c r="J27" s="56"/>
      <c r="K27" s="56"/>
    </row>
    <row r="28" spans="1:11" ht="22.5" x14ac:dyDescent="0.25">
      <c r="A28" s="12" t="s">
        <v>39</v>
      </c>
      <c r="B28" s="7" t="s">
        <v>112</v>
      </c>
      <c r="C28" s="8" t="s">
        <v>75</v>
      </c>
      <c r="D28" s="26">
        <v>0</v>
      </c>
      <c r="E28" s="26">
        <v>0</v>
      </c>
      <c r="F28" s="26">
        <v>0</v>
      </c>
      <c r="G28" s="56"/>
      <c r="H28" s="56"/>
      <c r="I28" s="56"/>
      <c r="J28" s="56"/>
      <c r="K28" s="56"/>
    </row>
    <row r="29" spans="1:11" ht="22.5" x14ac:dyDescent="0.25">
      <c r="A29" s="12" t="s">
        <v>113</v>
      </c>
      <c r="B29" s="7" t="s">
        <v>93</v>
      </c>
      <c r="C29" s="8" t="s">
        <v>75</v>
      </c>
      <c r="D29" s="26">
        <v>0</v>
      </c>
      <c r="E29" s="26">
        <v>0</v>
      </c>
      <c r="F29" s="26">
        <v>0</v>
      </c>
      <c r="G29" s="56"/>
      <c r="H29" s="56"/>
      <c r="I29" s="56"/>
      <c r="J29" s="56"/>
      <c r="K29" s="56"/>
    </row>
    <row r="30" spans="1:11" x14ac:dyDescent="0.25">
      <c r="A30" s="12" t="s">
        <v>40</v>
      </c>
      <c r="B30" s="7" t="s">
        <v>81</v>
      </c>
      <c r="C30" s="8" t="s">
        <v>75</v>
      </c>
      <c r="D30" s="26">
        <v>0</v>
      </c>
      <c r="E30" s="26">
        <v>0</v>
      </c>
      <c r="F30" s="26">
        <v>0</v>
      </c>
      <c r="G30" s="56"/>
      <c r="H30" s="56"/>
      <c r="I30" s="56"/>
      <c r="J30" s="56"/>
      <c r="K30" s="56"/>
    </row>
    <row r="31" spans="1:11" x14ac:dyDescent="0.25">
      <c r="A31" s="12" t="s">
        <v>41</v>
      </c>
      <c r="B31" s="7" t="s">
        <v>114</v>
      </c>
      <c r="C31" s="8" t="s">
        <v>75</v>
      </c>
      <c r="D31" s="26">
        <v>36.064</v>
      </c>
      <c r="E31" s="26">
        <v>88.131</v>
      </c>
      <c r="F31" s="26">
        <v>88.212000000000003</v>
      </c>
      <c r="G31" s="57">
        <v>130.87</v>
      </c>
      <c r="H31" s="57">
        <v>93.328296000000009</v>
      </c>
      <c r="I31" s="57">
        <v>195.53</v>
      </c>
      <c r="J31" s="57">
        <v>98.46135228</v>
      </c>
      <c r="K31" s="57">
        <v>103.87672665539999</v>
      </c>
    </row>
    <row r="32" spans="1:11" x14ac:dyDescent="0.25">
      <c r="A32" s="12" t="s">
        <v>42</v>
      </c>
      <c r="B32" s="7" t="s">
        <v>115</v>
      </c>
      <c r="C32" s="8" t="s">
        <v>75</v>
      </c>
      <c r="D32" s="26">
        <v>483.54414000000003</v>
      </c>
      <c r="E32" s="26">
        <v>338.79532999999998</v>
      </c>
      <c r="F32" s="52">
        <v>516.23900000000003</v>
      </c>
      <c r="G32" s="56">
        <v>549.794535</v>
      </c>
      <c r="H32" s="55">
        <v>546.18086200000005</v>
      </c>
      <c r="I32" s="56">
        <v>580.03323442499993</v>
      </c>
      <c r="J32" s="55">
        <v>576.22080941000002</v>
      </c>
      <c r="K32" s="55">
        <v>607.91295392755001</v>
      </c>
    </row>
    <row r="33" spans="1:11" x14ac:dyDescent="0.25">
      <c r="A33" s="40" t="s">
        <v>43</v>
      </c>
      <c r="B33" s="41" t="s">
        <v>116</v>
      </c>
      <c r="C33" s="42" t="s">
        <v>75</v>
      </c>
      <c r="D33" s="43">
        <v>89468.491589999991</v>
      </c>
      <c r="E33" s="43">
        <v>110312.60970999999</v>
      </c>
      <c r="F33" s="43">
        <v>110618.13151905069</v>
      </c>
      <c r="G33" s="61">
        <v>117808.31006778897</v>
      </c>
      <c r="H33" s="60">
        <v>117033.98314715564</v>
      </c>
      <c r="I33" s="61">
        <v>124287.76712151736</v>
      </c>
      <c r="J33" s="60">
        <v>123470.85222024919</v>
      </c>
      <c r="K33" s="55">
        <v>130261.74909236288</v>
      </c>
    </row>
    <row r="34" spans="1:11" x14ac:dyDescent="0.25">
      <c r="A34" s="12" t="s">
        <v>117</v>
      </c>
      <c r="B34" s="7" t="s">
        <v>118</v>
      </c>
      <c r="C34" s="8" t="s">
        <v>75</v>
      </c>
      <c r="D34" s="26">
        <v>0</v>
      </c>
      <c r="E34" s="26">
        <v>0</v>
      </c>
      <c r="F34" s="26">
        <v>0</v>
      </c>
      <c r="G34" s="56">
        <v>0</v>
      </c>
      <c r="H34" s="56"/>
      <c r="I34" s="56">
        <v>0</v>
      </c>
      <c r="J34" s="56"/>
      <c r="K34" s="56"/>
    </row>
    <row r="35" spans="1:11" ht="22.5" x14ac:dyDescent="0.25">
      <c r="A35" s="12" t="s">
        <v>119</v>
      </c>
      <c r="B35" s="7" t="s">
        <v>120</v>
      </c>
      <c r="C35" s="8" t="s">
        <v>75</v>
      </c>
      <c r="D35" s="26">
        <v>3.8247</v>
      </c>
      <c r="E35" s="26">
        <v>795.41522999999995</v>
      </c>
      <c r="F35" s="53">
        <v>0</v>
      </c>
      <c r="G35" s="56">
        <v>0</v>
      </c>
      <c r="H35" s="56"/>
      <c r="I35" s="56">
        <v>0</v>
      </c>
      <c r="J35" s="56"/>
      <c r="K35" s="56"/>
    </row>
    <row r="36" spans="1:11" ht="22.5" x14ac:dyDescent="0.25">
      <c r="A36" s="12" t="s">
        <v>121</v>
      </c>
      <c r="B36" s="13" t="s">
        <v>87</v>
      </c>
      <c r="C36" s="8" t="s">
        <v>75</v>
      </c>
      <c r="D36" s="26">
        <v>483.41481999999996</v>
      </c>
      <c r="E36" s="26">
        <v>1615.1221399999999</v>
      </c>
      <c r="F36" s="52">
        <v>120</v>
      </c>
      <c r="G36" s="56">
        <v>127.8</v>
      </c>
      <c r="H36" s="55">
        <v>126.96000000000001</v>
      </c>
      <c r="I36" s="56">
        <v>134.82899999999998</v>
      </c>
      <c r="J36" s="55">
        <v>133.94280000000001</v>
      </c>
      <c r="K36" s="55">
        <v>141.30965399999999</v>
      </c>
    </row>
    <row r="37" spans="1:11" ht="22.5" x14ac:dyDescent="0.25">
      <c r="A37" s="12" t="s">
        <v>122</v>
      </c>
      <c r="B37" s="7" t="s">
        <v>123</v>
      </c>
      <c r="C37" s="8" t="s">
        <v>75</v>
      </c>
      <c r="D37" s="26">
        <v>12.321870000000001</v>
      </c>
      <c r="E37" s="26">
        <v>52.156999999999996</v>
      </c>
      <c r="F37" s="26">
        <v>0</v>
      </c>
      <c r="G37" s="56">
        <v>0</v>
      </c>
      <c r="H37" s="56"/>
      <c r="I37" s="56">
        <v>0</v>
      </c>
      <c r="J37" s="56"/>
      <c r="K37" s="56"/>
    </row>
    <row r="38" spans="1:11" x14ac:dyDescent="0.25">
      <c r="A38" s="12" t="s">
        <v>124</v>
      </c>
      <c r="B38" s="14" t="s">
        <v>99</v>
      </c>
      <c r="C38" s="8" t="s">
        <v>75</v>
      </c>
      <c r="D38" s="26">
        <v>16237.609890000002</v>
      </c>
      <c r="E38" s="26">
        <v>15938.939870000002</v>
      </c>
      <c r="F38" s="26">
        <v>10666.849999999999</v>
      </c>
      <c r="G38" s="56">
        <v>11360.195249999997</v>
      </c>
      <c r="H38" s="55">
        <v>11426.400000000001</v>
      </c>
      <c r="I38" s="56">
        <v>11985.005988749996</v>
      </c>
      <c r="J38" s="55">
        <v>12054.852000000001</v>
      </c>
      <c r="K38" s="55">
        <v>12717.86886</v>
      </c>
    </row>
    <row r="39" spans="1:11" x14ac:dyDescent="0.25">
      <c r="A39" s="40" t="s">
        <v>125</v>
      </c>
      <c r="B39" s="44" t="s">
        <v>126</v>
      </c>
      <c r="C39" s="45" t="s">
        <v>75</v>
      </c>
      <c r="D39" s="35">
        <v>2018.1547700000001</v>
      </c>
      <c r="E39" s="35">
        <v>2410.46821</v>
      </c>
      <c r="F39" s="35">
        <v>3814.0000000000005</v>
      </c>
      <c r="G39" s="62">
        <v>4061.91</v>
      </c>
      <c r="H39" s="62">
        <v>3958.9320000000007</v>
      </c>
      <c r="I39" s="62">
        <v>4285.3150499999992</v>
      </c>
      <c r="J39" s="62">
        <v>4137.0839399999995</v>
      </c>
      <c r="K39" s="58">
        <v>4364.6235566999994</v>
      </c>
    </row>
    <row r="40" spans="1:11" ht="22.5" x14ac:dyDescent="0.25">
      <c r="A40" s="12" t="s">
        <v>127</v>
      </c>
      <c r="B40" s="15" t="s">
        <v>128</v>
      </c>
      <c r="C40" s="16" t="s">
        <v>75</v>
      </c>
      <c r="D40" s="25">
        <v>0</v>
      </c>
      <c r="E40" s="25">
        <v>0</v>
      </c>
      <c r="F40" s="25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</row>
    <row r="41" spans="1:11" x14ac:dyDescent="0.25">
      <c r="A41" s="12" t="s">
        <v>129</v>
      </c>
      <c r="B41" s="15" t="s">
        <v>130</v>
      </c>
      <c r="C41" s="16" t="s">
        <v>75</v>
      </c>
      <c r="D41" s="25">
        <v>0</v>
      </c>
      <c r="E41" s="25">
        <v>0</v>
      </c>
      <c r="F41" s="25">
        <v>0</v>
      </c>
      <c r="G41" s="58">
        <v>0</v>
      </c>
      <c r="H41" s="58">
        <v>0</v>
      </c>
      <c r="I41" s="58">
        <v>0</v>
      </c>
      <c r="J41" s="58">
        <v>0</v>
      </c>
      <c r="K41" s="58">
        <v>0</v>
      </c>
    </row>
    <row r="42" spans="1:11" x14ac:dyDescent="0.25">
      <c r="A42" s="47" t="s">
        <v>131</v>
      </c>
      <c r="B42" s="48" t="s">
        <v>132</v>
      </c>
      <c r="C42" s="49" t="s">
        <v>75</v>
      </c>
      <c r="D42" s="50">
        <v>3419.7135800000106</v>
      </c>
      <c r="E42" s="46">
        <v>2611.1251950000151</v>
      </c>
      <c r="F42" s="50">
        <v>3865.067022900228</v>
      </c>
      <c r="G42" s="63">
        <v>4116.2963793887757</v>
      </c>
      <c r="H42" s="63">
        <v>4011.9395697704749</v>
      </c>
      <c r="I42" s="63">
        <v>4342.6926802551025</v>
      </c>
      <c r="J42" s="63">
        <v>4192.4768504101085</v>
      </c>
      <c r="K42" s="58">
        <v>4423.0630771826836</v>
      </c>
    </row>
    <row r="43" spans="1:11" x14ac:dyDescent="0.25">
      <c r="A43" s="12" t="s">
        <v>133</v>
      </c>
      <c r="B43" s="15" t="s">
        <v>134</v>
      </c>
      <c r="C43" s="16" t="s">
        <v>75</v>
      </c>
      <c r="D43" s="25">
        <v>0</v>
      </c>
      <c r="E43" s="25">
        <v>0</v>
      </c>
      <c r="F43" s="25">
        <v>0</v>
      </c>
      <c r="G43" s="58">
        <v>0</v>
      </c>
      <c r="H43" s="58">
        <v>0</v>
      </c>
      <c r="I43" s="58">
        <v>0</v>
      </c>
      <c r="J43" s="58">
        <v>0</v>
      </c>
      <c r="K43" s="58">
        <v>0</v>
      </c>
    </row>
    <row r="44" spans="1:11" ht="22.5" x14ac:dyDescent="0.25">
      <c r="A44" s="12" t="s">
        <v>135</v>
      </c>
      <c r="B44" s="15" t="s">
        <v>136</v>
      </c>
      <c r="C44" s="8" t="s">
        <v>75</v>
      </c>
      <c r="D44" s="26">
        <v>915.06000000000006</v>
      </c>
      <c r="E44" s="26">
        <v>1017.2386000000001</v>
      </c>
      <c r="F44" s="26">
        <v>1227.662</v>
      </c>
      <c r="G44" s="56">
        <v>1307.46</v>
      </c>
      <c r="H44" s="56">
        <v>1274.3131560000002</v>
      </c>
      <c r="I44" s="56">
        <v>1379.37</v>
      </c>
      <c r="J44" s="56">
        <v>1331.65724802</v>
      </c>
      <c r="K44" s="56">
        <v>1404.8983966610999</v>
      </c>
    </row>
    <row r="45" spans="1:11" ht="22.5" x14ac:dyDescent="0.25">
      <c r="A45" s="12" t="s">
        <v>137</v>
      </c>
      <c r="B45" s="15" t="s">
        <v>138</v>
      </c>
      <c r="C45" s="6" t="s">
        <v>75</v>
      </c>
      <c r="D45" s="25">
        <v>161.35196000000002</v>
      </c>
      <c r="E45" s="25">
        <v>255.84360000000001</v>
      </c>
      <c r="F45" s="25">
        <v>303.55199999999996</v>
      </c>
      <c r="G45" s="55">
        <v>323.28287999999992</v>
      </c>
      <c r="H45" s="55">
        <v>315.08697599999999</v>
      </c>
      <c r="I45" s="55">
        <v>341.06343839999988</v>
      </c>
      <c r="J45" s="55">
        <v>329.26588991999995</v>
      </c>
      <c r="K45" s="55">
        <v>347.37551386559994</v>
      </c>
    </row>
    <row r="46" spans="1:11" ht="22.5" x14ac:dyDescent="0.25">
      <c r="A46" s="12" t="s">
        <v>139</v>
      </c>
      <c r="B46" s="15" t="s">
        <v>140</v>
      </c>
      <c r="C46" s="6" t="s">
        <v>75</v>
      </c>
      <c r="D46" s="25">
        <v>270.86340000000001</v>
      </c>
      <c r="E46" s="25">
        <v>1108.5923</v>
      </c>
      <c r="F46" s="25">
        <v>718.626982</v>
      </c>
      <c r="G46" s="55">
        <v>765.33773582999993</v>
      </c>
      <c r="H46" s="55">
        <v>745.93480731600005</v>
      </c>
      <c r="I46" s="55">
        <v>807.4313113006499</v>
      </c>
      <c r="J46" s="55">
        <v>779.50187364522003</v>
      </c>
      <c r="K46" s="55">
        <v>822.37447669570713</v>
      </c>
    </row>
    <row r="47" spans="1:11" x14ac:dyDescent="0.25">
      <c r="A47" s="12" t="s">
        <v>141</v>
      </c>
      <c r="B47" s="15" t="s">
        <v>142</v>
      </c>
      <c r="C47" s="16" t="s">
        <v>75</v>
      </c>
      <c r="D47" s="25">
        <v>6055.4271000000008</v>
      </c>
      <c r="E47" s="25">
        <v>6214.8142149999558</v>
      </c>
      <c r="F47" s="25">
        <v>2568.7689930000001</v>
      </c>
      <c r="G47" s="58">
        <v>2735.7389775450001</v>
      </c>
      <c r="H47" s="58">
        <v>2666.3822147339997</v>
      </c>
      <c r="I47" s="58">
        <v>2886.2046213099748</v>
      </c>
      <c r="J47" s="58">
        <v>2786.3694143970301</v>
      </c>
      <c r="K47" s="58">
        <v>2939.6197321888667</v>
      </c>
    </row>
    <row r="48" spans="1:11" ht="22.5" x14ac:dyDescent="0.25">
      <c r="A48" s="17" t="s">
        <v>143</v>
      </c>
      <c r="B48" s="18" t="s">
        <v>144</v>
      </c>
      <c r="C48" s="6" t="s">
        <v>75</v>
      </c>
      <c r="D48" s="25">
        <v>0</v>
      </c>
      <c r="E48" s="25">
        <v>0</v>
      </c>
      <c r="F48" s="25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</row>
    <row r="49" spans="1:11" ht="22.5" x14ac:dyDescent="0.25">
      <c r="A49" s="17" t="s">
        <v>145</v>
      </c>
      <c r="B49" s="18" t="s">
        <v>146</v>
      </c>
      <c r="C49" s="6" t="s">
        <v>75</v>
      </c>
      <c r="D49" s="25">
        <v>0</v>
      </c>
      <c r="E49" s="25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</row>
    <row r="50" spans="1:11" ht="22.5" x14ac:dyDescent="0.25">
      <c r="A50" s="17" t="s">
        <v>147</v>
      </c>
      <c r="B50" s="18" t="s">
        <v>148</v>
      </c>
      <c r="C50" s="6" t="s">
        <v>75</v>
      </c>
      <c r="D50" s="25">
        <v>0</v>
      </c>
      <c r="E50" s="25">
        <v>0</v>
      </c>
      <c r="F50" s="25">
        <v>0</v>
      </c>
      <c r="G50" s="55"/>
      <c r="H50" s="55"/>
      <c r="I50" s="55"/>
      <c r="J50" s="55"/>
      <c r="K50" s="55"/>
    </row>
    <row r="51" spans="1:11" ht="22.5" x14ac:dyDescent="0.25">
      <c r="A51" s="17" t="s">
        <v>149</v>
      </c>
      <c r="B51" s="18" t="s">
        <v>150</v>
      </c>
      <c r="C51" s="6" t="s">
        <v>75</v>
      </c>
      <c r="D51" s="25">
        <v>0</v>
      </c>
      <c r="E51" s="25">
        <v>0</v>
      </c>
      <c r="F51" s="25">
        <v>0</v>
      </c>
      <c r="G51" s="55"/>
      <c r="H51" s="55"/>
      <c r="I51" s="55"/>
      <c r="J51" s="55"/>
      <c r="K51" s="55"/>
    </row>
    <row r="52" spans="1:11" ht="22.5" x14ac:dyDescent="0.25">
      <c r="A52" s="17" t="s">
        <v>151</v>
      </c>
      <c r="B52" s="18" t="s">
        <v>152</v>
      </c>
      <c r="C52" s="6" t="s">
        <v>75</v>
      </c>
      <c r="D52" s="25">
        <v>0</v>
      </c>
      <c r="E52" s="25">
        <v>0</v>
      </c>
      <c r="F52" s="25">
        <v>0</v>
      </c>
      <c r="G52" s="55"/>
      <c r="H52" s="55"/>
      <c r="I52" s="55"/>
      <c r="J52" s="55"/>
      <c r="K52" s="55"/>
    </row>
    <row r="53" spans="1:11" ht="22.5" x14ac:dyDescent="0.25">
      <c r="A53" s="17" t="s">
        <v>153</v>
      </c>
      <c r="B53" s="18" t="s">
        <v>154</v>
      </c>
      <c r="C53" s="6" t="s">
        <v>75</v>
      </c>
      <c r="D53" s="25">
        <v>0</v>
      </c>
      <c r="E53" s="25">
        <v>0</v>
      </c>
      <c r="F53" s="25">
        <v>0</v>
      </c>
      <c r="G53" s="55"/>
      <c r="H53" s="55"/>
      <c r="I53" s="55"/>
      <c r="J53" s="55"/>
      <c r="K53" s="55"/>
    </row>
    <row r="54" spans="1:11" ht="22.5" x14ac:dyDescent="0.25">
      <c r="A54" s="17" t="s">
        <v>155</v>
      </c>
      <c r="B54" s="18" t="s">
        <v>156</v>
      </c>
      <c r="C54" s="6" t="s">
        <v>75</v>
      </c>
      <c r="D54" s="25">
        <v>0</v>
      </c>
      <c r="E54" s="25">
        <v>0</v>
      </c>
      <c r="F54" s="25">
        <v>0</v>
      </c>
      <c r="G54" s="55"/>
      <c r="H54" s="55"/>
      <c r="I54" s="55"/>
      <c r="J54" s="55"/>
      <c r="K54" s="55"/>
    </row>
    <row r="55" spans="1:11" ht="22.5" x14ac:dyDescent="0.25">
      <c r="A55" s="17" t="s">
        <v>157</v>
      </c>
      <c r="B55" s="19" t="s">
        <v>158</v>
      </c>
      <c r="C55" s="8" t="s">
        <v>75</v>
      </c>
      <c r="D55" s="25">
        <v>0</v>
      </c>
      <c r="E55" s="25">
        <v>0</v>
      </c>
      <c r="F55" s="25">
        <v>0</v>
      </c>
      <c r="G55" s="55"/>
      <c r="H55" s="55"/>
      <c r="I55" s="55"/>
      <c r="J55" s="55"/>
      <c r="K55" s="55"/>
    </row>
    <row r="56" spans="1:11" ht="22.5" x14ac:dyDescent="0.25">
      <c r="A56" s="17" t="s">
        <v>159</v>
      </c>
      <c r="B56" s="18" t="s">
        <v>160</v>
      </c>
      <c r="C56" s="6" t="s">
        <v>75</v>
      </c>
      <c r="D56" s="25">
        <v>0</v>
      </c>
      <c r="E56" s="25">
        <v>0</v>
      </c>
      <c r="F56" s="25">
        <v>0</v>
      </c>
      <c r="G56" s="55"/>
      <c r="H56" s="55"/>
      <c r="I56" s="55"/>
      <c r="J56" s="55"/>
      <c r="K56" s="55"/>
    </row>
    <row r="57" spans="1:11" x14ac:dyDescent="0.25">
      <c r="A57" s="17" t="s">
        <v>161</v>
      </c>
      <c r="B57" s="18" t="s">
        <v>162</v>
      </c>
      <c r="C57" s="6" t="s">
        <v>75</v>
      </c>
      <c r="D57" s="25">
        <v>0</v>
      </c>
      <c r="E57" s="25">
        <v>0</v>
      </c>
      <c r="F57" s="25">
        <v>75</v>
      </c>
      <c r="G57" s="56">
        <v>79.875</v>
      </c>
      <c r="H57" s="56">
        <v>77.850000000000009</v>
      </c>
      <c r="I57" s="56">
        <v>84.268124999999998</v>
      </c>
      <c r="J57" s="56">
        <v>81.353250000000003</v>
      </c>
      <c r="K57" s="56">
        <v>85.827678750000004</v>
      </c>
    </row>
    <row r="58" spans="1:11" x14ac:dyDescent="0.25">
      <c r="A58" s="17" t="s">
        <v>163</v>
      </c>
      <c r="B58" s="18" t="s">
        <v>164</v>
      </c>
      <c r="C58" s="6" t="s">
        <v>75</v>
      </c>
      <c r="D58" s="25">
        <v>0</v>
      </c>
      <c r="E58" s="25">
        <v>0</v>
      </c>
      <c r="F58" s="25">
        <v>0</v>
      </c>
      <c r="G58" s="56">
        <v>0</v>
      </c>
      <c r="H58" s="56"/>
      <c r="I58" s="56">
        <v>0</v>
      </c>
      <c r="J58" s="56"/>
      <c r="K58" s="56"/>
    </row>
    <row r="59" spans="1:11" x14ac:dyDescent="0.25">
      <c r="A59" s="17" t="s">
        <v>165</v>
      </c>
      <c r="B59" s="18" t="s">
        <v>166</v>
      </c>
      <c r="C59" s="6" t="s">
        <v>75</v>
      </c>
      <c r="D59" s="25">
        <v>0</v>
      </c>
      <c r="E59" s="25">
        <v>0</v>
      </c>
      <c r="F59" s="25">
        <v>0</v>
      </c>
      <c r="G59" s="56">
        <v>0</v>
      </c>
      <c r="H59" s="56"/>
      <c r="I59" s="56">
        <v>0</v>
      </c>
      <c r="J59" s="56"/>
      <c r="K59" s="56"/>
    </row>
    <row r="60" spans="1:11" x14ac:dyDescent="0.25">
      <c r="A60" s="17" t="s">
        <v>167</v>
      </c>
      <c r="B60" s="18" t="s">
        <v>168</v>
      </c>
      <c r="C60" s="6" t="s">
        <v>75</v>
      </c>
      <c r="D60" s="25">
        <v>463.16698999999994</v>
      </c>
      <c r="E60" s="25">
        <v>9.8783599999999989</v>
      </c>
      <c r="F60" s="25">
        <v>80</v>
      </c>
      <c r="G60" s="56">
        <v>85.199999999999989</v>
      </c>
      <c r="H60" s="56">
        <v>83.04</v>
      </c>
      <c r="I60" s="56">
        <v>89.885999999999981</v>
      </c>
      <c r="J60" s="56">
        <v>86.776799999999994</v>
      </c>
      <c r="K60" s="56">
        <v>91.549523999999991</v>
      </c>
    </row>
    <row r="61" spans="1:11" x14ac:dyDescent="0.25">
      <c r="A61" s="17" t="s">
        <v>169</v>
      </c>
      <c r="B61" s="18" t="s">
        <v>170</v>
      </c>
      <c r="C61" s="6" t="s">
        <v>75</v>
      </c>
      <c r="D61" s="25">
        <v>295.85536999999999</v>
      </c>
      <c r="E61" s="25">
        <v>736.03590999999994</v>
      </c>
      <c r="F61" s="25">
        <v>120</v>
      </c>
      <c r="G61" s="56">
        <v>127.8</v>
      </c>
      <c r="H61" s="56">
        <v>124.56</v>
      </c>
      <c r="I61" s="56">
        <v>134.82899999999998</v>
      </c>
      <c r="J61" s="56">
        <v>130.1652</v>
      </c>
      <c r="K61" s="56">
        <v>137.324286</v>
      </c>
    </row>
    <row r="62" spans="1:11" x14ac:dyDescent="0.25">
      <c r="A62" s="17" t="s">
        <v>171</v>
      </c>
      <c r="B62" s="18" t="s">
        <v>172</v>
      </c>
      <c r="C62" s="6" t="s">
        <v>75</v>
      </c>
      <c r="D62" s="25">
        <v>0</v>
      </c>
      <c r="E62" s="25">
        <v>0</v>
      </c>
      <c r="F62" s="25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</row>
    <row r="63" spans="1:11" ht="22.5" x14ac:dyDescent="0.25">
      <c r="A63" s="17" t="s">
        <v>173</v>
      </c>
      <c r="B63" s="18" t="s">
        <v>174</v>
      </c>
      <c r="C63" s="6" t="s">
        <v>75</v>
      </c>
      <c r="D63" s="25">
        <v>0</v>
      </c>
      <c r="E63" s="25">
        <v>0</v>
      </c>
      <c r="F63" s="25">
        <v>0</v>
      </c>
      <c r="G63" s="55"/>
      <c r="H63" s="55"/>
      <c r="I63" s="55"/>
      <c r="J63" s="55"/>
      <c r="K63" s="55"/>
    </row>
    <row r="64" spans="1:11" x14ac:dyDescent="0.25">
      <c r="A64" s="17" t="s">
        <v>175</v>
      </c>
      <c r="B64" s="18" t="s">
        <v>176</v>
      </c>
      <c r="C64" s="6" t="s">
        <v>75</v>
      </c>
      <c r="D64" s="25">
        <v>0</v>
      </c>
      <c r="E64" s="25">
        <v>0</v>
      </c>
      <c r="F64" s="25">
        <v>0</v>
      </c>
      <c r="G64" s="57">
        <v>0</v>
      </c>
      <c r="H64" s="57">
        <v>0</v>
      </c>
      <c r="I64" s="57">
        <v>0</v>
      </c>
      <c r="J64" s="57">
        <v>0</v>
      </c>
      <c r="K64" s="57">
        <v>0</v>
      </c>
    </row>
    <row r="65" spans="1:11" ht="23.25" thickBot="1" x14ac:dyDescent="0.3">
      <c r="A65" s="17" t="s">
        <v>177</v>
      </c>
      <c r="B65" s="20" t="s">
        <v>178</v>
      </c>
      <c r="C65" s="21" t="s">
        <v>75</v>
      </c>
      <c r="D65" s="27">
        <v>5296.4047399999999</v>
      </c>
      <c r="E65" s="27">
        <v>5468.8999449999556</v>
      </c>
      <c r="F65" s="54">
        <v>2293.7689930000001</v>
      </c>
      <c r="G65" s="59">
        <v>2442.8639775450001</v>
      </c>
      <c r="H65" s="59">
        <v>2380.9322147339999</v>
      </c>
      <c r="I65" s="59">
        <v>2577.221496309975</v>
      </c>
      <c r="J65" s="59">
        <v>2488.07416439703</v>
      </c>
      <c r="K65" s="59">
        <v>2624.9182434388667</v>
      </c>
    </row>
    <row r="66" spans="1:11" ht="15.75" thickBot="1" x14ac:dyDescent="0.3">
      <c r="A66" s="10" t="s">
        <v>179</v>
      </c>
      <c r="B66" s="22" t="s">
        <v>180</v>
      </c>
      <c r="C66" s="11" t="s">
        <v>75</v>
      </c>
      <c r="D66" s="27">
        <v>261443.03333999997</v>
      </c>
      <c r="E66" s="27">
        <v>273088.53869000007</v>
      </c>
      <c r="F66" s="27">
        <v>253478.53612209996</v>
      </c>
      <c r="G66" s="28">
        <v>298568.98697300721</v>
      </c>
      <c r="H66" s="28">
        <v>298694.40072895051</v>
      </c>
      <c r="I66" s="28">
        <v>340276.55852405936</v>
      </c>
      <c r="J66" s="28">
        <v>343393.07794321777</v>
      </c>
      <c r="K66" s="28">
        <v>372351.59082009469</v>
      </c>
    </row>
    <row r="68" spans="1:11" x14ac:dyDescent="0.25">
      <c r="B68" s="30" t="s">
        <v>182</v>
      </c>
      <c r="D68" s="31" t="e">
        <v>#REF!</v>
      </c>
      <c r="E68" s="31" t="e">
        <v>#REF!</v>
      </c>
      <c r="F68" s="31" t="e">
        <v>#REF!</v>
      </c>
      <c r="G68" s="31" t="e">
        <v>#REF!</v>
      </c>
      <c r="H68" s="31" t="e">
        <v>#REF!</v>
      </c>
      <c r="I68" s="31" t="e">
        <v>#REF!</v>
      </c>
      <c r="J68" s="31" t="e">
        <v>#REF!</v>
      </c>
      <c r="K68" s="31" t="e">
        <v>#REF!</v>
      </c>
    </row>
    <row r="69" spans="1:11" x14ac:dyDescent="0.25">
      <c r="B69" s="30" t="s">
        <v>183</v>
      </c>
      <c r="D69" s="31" t="e">
        <v>#REF!</v>
      </c>
      <c r="E69" s="31" t="e">
        <v>#REF!</v>
      </c>
      <c r="F69" s="31" t="e">
        <v>#REF!</v>
      </c>
      <c r="G69" s="31" t="e">
        <v>#REF!</v>
      </c>
      <c r="H69" s="31" t="e">
        <v>#REF!</v>
      </c>
      <c r="I69" s="31" t="e">
        <v>#REF!</v>
      </c>
      <c r="J69" s="31" t="e">
        <v>#REF!</v>
      </c>
      <c r="K69" s="31" t="e">
        <v>#REF!</v>
      </c>
    </row>
    <row r="70" spans="1:11" x14ac:dyDescent="0.25">
      <c r="B70" s="30" t="s">
        <v>184</v>
      </c>
      <c r="D70" s="31" t="e">
        <v>#REF!</v>
      </c>
      <c r="E70" s="31" t="e">
        <v>#REF!</v>
      </c>
      <c r="F70" s="31" t="e">
        <v>#REF!</v>
      </c>
      <c r="G70" s="31" t="e">
        <v>#REF!</v>
      </c>
      <c r="H70" s="31" t="e">
        <v>#REF!</v>
      </c>
      <c r="I70" s="31" t="e">
        <v>#REF!</v>
      </c>
      <c r="J70" s="31" t="e">
        <v>#REF!</v>
      </c>
      <c r="K70" s="31" t="e">
        <v>#REF!</v>
      </c>
    </row>
    <row r="71" spans="1:11" x14ac:dyDescent="0.25">
      <c r="B71" s="30" t="s">
        <v>185</v>
      </c>
      <c r="D71" s="31" t="e">
        <v>#REF!</v>
      </c>
      <c r="E71" s="31" t="e">
        <v>#REF!</v>
      </c>
      <c r="F71" s="31" t="e">
        <v>#REF!</v>
      </c>
      <c r="G71" s="31" t="e">
        <v>#REF!</v>
      </c>
      <c r="H71" s="31" t="e">
        <v>#REF!</v>
      </c>
      <c r="I71" s="31" t="e">
        <v>#REF!</v>
      </c>
      <c r="J71" s="31" t="e">
        <v>#REF!</v>
      </c>
      <c r="K71" s="31" t="e">
        <v>#REF!</v>
      </c>
    </row>
    <row r="73" spans="1:11" x14ac:dyDescent="0.25">
      <c r="B73" s="30" t="s">
        <v>182</v>
      </c>
      <c r="D73" s="31" t="e">
        <f>D68/1000</f>
        <v>#REF!</v>
      </c>
      <c r="E73" s="31" t="e">
        <f>#N/A</f>
        <v>#N/A</v>
      </c>
      <c r="F73" s="31" t="e">
        <f>#N/A</f>
        <v>#N/A</v>
      </c>
      <c r="G73" s="31" t="e">
        <f>#N/A</f>
        <v>#N/A</v>
      </c>
      <c r="H73" s="31" t="e">
        <f>#N/A</f>
        <v>#N/A</v>
      </c>
      <c r="I73" s="31" t="e">
        <f>#N/A</f>
        <v>#N/A</v>
      </c>
      <c r="J73" s="31" t="e">
        <f>#N/A</f>
        <v>#N/A</v>
      </c>
      <c r="K73" s="31" t="e">
        <f>#N/A</f>
        <v>#N/A</v>
      </c>
    </row>
    <row r="74" spans="1:11" x14ac:dyDescent="0.25">
      <c r="B74" s="30" t="s">
        <v>183</v>
      </c>
      <c r="D74" s="31" t="e">
        <f>#N/A</f>
        <v>#N/A</v>
      </c>
      <c r="E74" s="31" t="e">
        <f>#N/A</f>
        <v>#N/A</v>
      </c>
      <c r="F74" s="31" t="e">
        <f>#N/A</f>
        <v>#N/A</v>
      </c>
      <c r="G74" s="31" t="e">
        <f>#N/A</f>
        <v>#N/A</v>
      </c>
      <c r="H74" s="31" t="e">
        <f>#N/A</f>
        <v>#N/A</v>
      </c>
      <c r="I74" s="31" t="e">
        <f>#N/A</f>
        <v>#N/A</v>
      </c>
      <c r="J74" s="31" t="e">
        <f>#N/A</f>
        <v>#N/A</v>
      </c>
      <c r="K74" s="31" t="e">
        <f>#N/A</f>
        <v>#N/A</v>
      </c>
    </row>
    <row r="75" spans="1:11" x14ac:dyDescent="0.25">
      <c r="B75" s="30" t="s">
        <v>184</v>
      </c>
      <c r="D75" s="31" t="e">
        <f>#N/A</f>
        <v>#N/A</v>
      </c>
      <c r="E75" s="31" t="e">
        <f>#N/A</f>
        <v>#N/A</v>
      </c>
      <c r="F75" s="31" t="e">
        <f>#N/A</f>
        <v>#N/A</v>
      </c>
      <c r="G75" s="31" t="e">
        <f>#N/A</f>
        <v>#N/A</v>
      </c>
      <c r="H75" s="31" t="e">
        <f>#N/A</f>
        <v>#N/A</v>
      </c>
      <c r="I75" s="31" t="e">
        <f>#N/A</f>
        <v>#N/A</v>
      </c>
      <c r="J75" s="31" t="e">
        <f>#N/A</f>
        <v>#N/A</v>
      </c>
      <c r="K75" s="31" t="e">
        <f>#N/A</f>
        <v>#N/A</v>
      </c>
    </row>
    <row r="76" spans="1:11" x14ac:dyDescent="0.25">
      <c r="B76" s="30" t="s">
        <v>185</v>
      </c>
      <c r="D76" s="31" t="e">
        <f>#N/A</f>
        <v>#N/A</v>
      </c>
      <c r="E76" s="31" t="e">
        <f>#N/A</f>
        <v>#N/A</v>
      </c>
      <c r="F76" s="31" t="e">
        <f>#N/A</f>
        <v>#N/A</v>
      </c>
      <c r="G76" s="31" t="e">
        <f>#N/A</f>
        <v>#N/A</v>
      </c>
      <c r="H76" s="31" t="e">
        <f>#N/A</f>
        <v>#N/A</v>
      </c>
      <c r="I76" s="31" t="e">
        <f>#N/A</f>
        <v>#N/A</v>
      </c>
      <c r="J76" s="31" t="e">
        <f>#N/A</f>
        <v>#N/A</v>
      </c>
      <c r="K76" s="31" t="e">
        <f>#N/A</f>
        <v>#N/A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G44"/>
  <sheetViews>
    <sheetView workbookViewId="0">
      <selection activeCell="O20" sqref="O20"/>
    </sheetView>
  </sheetViews>
  <sheetFormatPr defaultRowHeight="15" x14ac:dyDescent="0.25"/>
  <cols>
    <col min="2" max="2" width="68.140625" customWidth="1"/>
    <col min="3" max="7" width="14.85546875" customWidth="1"/>
  </cols>
  <sheetData>
    <row r="6" spans="1:7" ht="95.25" thickBot="1" x14ac:dyDescent="0.3">
      <c r="A6" s="251" t="s">
        <v>486</v>
      </c>
      <c r="B6" s="251" t="s">
        <v>487</v>
      </c>
      <c r="C6" s="251" t="s">
        <v>488</v>
      </c>
      <c r="D6" s="251" t="s">
        <v>489</v>
      </c>
      <c r="E6" s="251" t="s">
        <v>490</v>
      </c>
      <c r="F6" s="251" t="s">
        <v>491</v>
      </c>
      <c r="G6" s="252" t="s">
        <v>492</v>
      </c>
    </row>
    <row r="7" spans="1:7" ht="16.5" thickBot="1" x14ac:dyDescent="0.3">
      <c r="A7" s="253" t="s">
        <v>493</v>
      </c>
      <c r="B7" s="253" t="s">
        <v>494</v>
      </c>
      <c r="C7" s="254">
        <v>177804.3</v>
      </c>
      <c r="D7" s="254">
        <v>165103.20000000001</v>
      </c>
      <c r="E7" s="254">
        <v>144082.29999999999</v>
      </c>
      <c r="F7" s="254">
        <v>190896.9</v>
      </c>
      <c r="G7" s="254">
        <v>677886.9</v>
      </c>
    </row>
    <row r="8" spans="1:7" ht="16.5" thickBot="1" x14ac:dyDescent="0.3">
      <c r="A8" s="255">
        <v>1</v>
      </c>
      <c r="B8" s="256" t="s">
        <v>495</v>
      </c>
      <c r="C8" s="254">
        <v>98373.3</v>
      </c>
      <c r="D8" s="254">
        <v>86029.1</v>
      </c>
      <c r="E8" s="254">
        <v>105465.3</v>
      </c>
      <c r="F8" s="254">
        <v>153072.9</v>
      </c>
      <c r="G8" s="254">
        <v>442940.6</v>
      </c>
    </row>
    <row r="9" spans="1:7" ht="16.5" thickBot="1" x14ac:dyDescent="0.3">
      <c r="A9" s="253" t="s">
        <v>242</v>
      </c>
      <c r="B9" s="256" t="s">
        <v>496</v>
      </c>
      <c r="C9" s="254">
        <v>6997.5</v>
      </c>
      <c r="D9" s="254">
        <v>6172.9</v>
      </c>
      <c r="E9" s="254">
        <v>19737</v>
      </c>
      <c r="F9" s="254">
        <v>65231.7</v>
      </c>
      <c r="G9" s="254">
        <v>98139.199999999997</v>
      </c>
    </row>
    <row r="10" spans="1:7" ht="32.25" thickBot="1" x14ac:dyDescent="0.3">
      <c r="A10" s="253" t="s">
        <v>471</v>
      </c>
      <c r="B10" s="256" t="s">
        <v>200</v>
      </c>
      <c r="C10" s="257"/>
      <c r="D10" s="257"/>
      <c r="E10" s="257"/>
      <c r="F10" s="257"/>
      <c r="G10" s="254">
        <v>0</v>
      </c>
    </row>
    <row r="11" spans="1:7" ht="16.5" thickBot="1" x14ac:dyDescent="0.3">
      <c r="A11" s="253" t="s">
        <v>472</v>
      </c>
      <c r="B11" s="256" t="s">
        <v>202</v>
      </c>
      <c r="C11" s="257"/>
      <c r="D11" s="257"/>
      <c r="E11" s="257"/>
      <c r="F11" s="257"/>
      <c r="G11" s="254">
        <v>0</v>
      </c>
    </row>
    <row r="12" spans="1:7" ht="16.5" thickBot="1" x14ac:dyDescent="0.3">
      <c r="A12" s="253" t="s">
        <v>473</v>
      </c>
      <c r="B12" s="256" t="s">
        <v>497</v>
      </c>
      <c r="C12" s="257"/>
      <c r="D12" s="257"/>
      <c r="E12" s="257"/>
      <c r="F12" s="257"/>
      <c r="G12" s="254">
        <v>0</v>
      </c>
    </row>
    <row r="13" spans="1:7" ht="16.5" thickBot="1" x14ac:dyDescent="0.3">
      <c r="A13" s="253" t="s">
        <v>474</v>
      </c>
      <c r="B13" s="256" t="s">
        <v>498</v>
      </c>
      <c r="C13" s="254">
        <v>6997.5</v>
      </c>
      <c r="D13" s="254">
        <v>6172.9</v>
      </c>
      <c r="E13" s="254">
        <v>19737</v>
      </c>
      <c r="F13" s="254">
        <v>65231.7</v>
      </c>
      <c r="G13" s="254">
        <v>98139.199999999997</v>
      </c>
    </row>
    <row r="14" spans="1:7" ht="16.5" thickBot="1" x14ac:dyDescent="0.3">
      <c r="A14" s="253"/>
      <c r="B14" s="256" t="s">
        <v>499</v>
      </c>
      <c r="C14" s="254">
        <v>6997.5</v>
      </c>
      <c r="D14" s="254">
        <v>6172.9</v>
      </c>
      <c r="E14" s="254">
        <v>19737</v>
      </c>
      <c r="F14" s="254">
        <v>49424.1</v>
      </c>
      <c r="G14" s="254">
        <v>82331.600000000006</v>
      </c>
    </row>
    <row r="15" spans="1:7" ht="16.5" thickBot="1" x14ac:dyDescent="0.3">
      <c r="A15" s="253"/>
      <c r="B15" s="256" t="s">
        <v>500</v>
      </c>
      <c r="C15" s="257"/>
      <c r="D15" s="257"/>
      <c r="E15" s="257"/>
      <c r="F15" s="254">
        <v>15807.6</v>
      </c>
      <c r="G15" s="254">
        <v>15807.6</v>
      </c>
    </row>
    <row r="16" spans="1:7" ht="16.5" thickBot="1" x14ac:dyDescent="0.3">
      <c r="A16" s="253" t="s">
        <v>244</v>
      </c>
      <c r="B16" s="256" t="s">
        <v>501</v>
      </c>
      <c r="C16" s="254">
        <v>38021</v>
      </c>
      <c r="D16" s="254">
        <v>48757.9</v>
      </c>
      <c r="E16" s="254">
        <v>55334</v>
      </c>
      <c r="F16" s="254">
        <v>60440.2</v>
      </c>
      <c r="G16" s="254">
        <v>202553</v>
      </c>
    </row>
    <row r="17" spans="1:7" ht="32.25" thickBot="1" x14ac:dyDescent="0.3">
      <c r="A17" s="253" t="s">
        <v>475</v>
      </c>
      <c r="B17" s="256" t="s">
        <v>324</v>
      </c>
      <c r="C17" s="257"/>
      <c r="D17" s="257"/>
      <c r="E17" s="257"/>
      <c r="F17" s="257"/>
      <c r="G17" s="254">
        <v>0</v>
      </c>
    </row>
    <row r="18" spans="1:7" ht="32.25" thickBot="1" x14ac:dyDescent="0.3">
      <c r="A18" s="253" t="s">
        <v>476</v>
      </c>
      <c r="B18" s="260" t="s">
        <v>502</v>
      </c>
      <c r="C18" s="261">
        <v>37479.4</v>
      </c>
      <c r="D18" s="261">
        <v>48108.2</v>
      </c>
      <c r="E18" s="261">
        <v>54669.4</v>
      </c>
      <c r="F18" s="261">
        <v>59784</v>
      </c>
      <c r="G18" s="261">
        <v>200041</v>
      </c>
    </row>
    <row r="19" spans="1:7" ht="16.5" thickBot="1" x14ac:dyDescent="0.3">
      <c r="A19" s="253"/>
      <c r="B19" s="260" t="s">
        <v>503</v>
      </c>
      <c r="C19" s="261">
        <v>24774.400000000001</v>
      </c>
      <c r="D19" s="261">
        <v>28568.3</v>
      </c>
      <c r="E19" s="261">
        <v>30947.7</v>
      </c>
      <c r="F19" s="261">
        <v>30095.4</v>
      </c>
      <c r="G19" s="261">
        <v>114385.7</v>
      </c>
    </row>
    <row r="20" spans="1:7" ht="16.5" thickBot="1" x14ac:dyDescent="0.3">
      <c r="A20" s="253"/>
      <c r="B20" s="260" t="s">
        <v>504</v>
      </c>
      <c r="C20" s="261">
        <v>12704.9</v>
      </c>
      <c r="D20" s="261">
        <v>19539.900000000001</v>
      </c>
      <c r="E20" s="261">
        <v>23721.7</v>
      </c>
      <c r="F20" s="261">
        <v>29688.7</v>
      </c>
      <c r="G20" s="261">
        <v>85655.3</v>
      </c>
    </row>
    <row r="21" spans="1:7" ht="32.25" thickBot="1" x14ac:dyDescent="0.3">
      <c r="A21" s="253" t="s">
        <v>477</v>
      </c>
      <c r="B21" s="256" t="s">
        <v>505</v>
      </c>
      <c r="C21" s="254">
        <v>541.6</v>
      </c>
      <c r="D21" s="254">
        <v>649.70000000000005</v>
      </c>
      <c r="E21" s="254">
        <v>664.5</v>
      </c>
      <c r="F21" s="254">
        <v>656.1</v>
      </c>
      <c r="G21" s="254">
        <v>2512</v>
      </c>
    </row>
    <row r="22" spans="1:7" ht="16.5" thickBot="1" x14ac:dyDescent="0.3">
      <c r="A22" s="253" t="s">
        <v>506</v>
      </c>
      <c r="B22" s="256" t="s">
        <v>217</v>
      </c>
      <c r="C22" s="257"/>
      <c r="D22" s="258">
        <v>0</v>
      </c>
      <c r="E22" s="258">
        <v>0</v>
      </c>
      <c r="F22" s="258">
        <v>0</v>
      </c>
      <c r="G22" s="258">
        <v>0</v>
      </c>
    </row>
    <row r="23" spans="1:7" ht="16.5" thickBot="1" x14ac:dyDescent="0.3">
      <c r="A23" s="253" t="s">
        <v>250</v>
      </c>
      <c r="B23" s="256" t="s">
        <v>218</v>
      </c>
      <c r="C23" s="262"/>
      <c r="D23" s="263"/>
      <c r="E23" s="263"/>
      <c r="F23" s="263"/>
      <c r="G23" s="264">
        <v>0</v>
      </c>
    </row>
    <row r="24" spans="1:7" ht="16.5" thickBot="1" x14ac:dyDescent="0.3">
      <c r="A24" s="253" t="s">
        <v>478</v>
      </c>
      <c r="B24" s="256" t="s">
        <v>507</v>
      </c>
      <c r="C24" s="254">
        <v>53354.7</v>
      </c>
      <c r="D24" s="265">
        <v>31098.3</v>
      </c>
      <c r="E24" s="265">
        <v>30394.3</v>
      </c>
      <c r="F24" s="265">
        <v>27401</v>
      </c>
      <c r="G24" s="265">
        <v>142248.4</v>
      </c>
    </row>
    <row r="25" spans="1:7" ht="16.5" thickBot="1" x14ac:dyDescent="0.3">
      <c r="A25" s="253" t="s">
        <v>71</v>
      </c>
      <c r="B25" s="256" t="s">
        <v>219</v>
      </c>
      <c r="C25" s="257"/>
      <c r="D25" s="257"/>
      <c r="E25" s="257"/>
      <c r="F25" s="257"/>
      <c r="G25" s="254">
        <v>0</v>
      </c>
    </row>
    <row r="26" spans="1:7" ht="16.5" thickBot="1" x14ac:dyDescent="0.3">
      <c r="A26" s="253" t="s">
        <v>342</v>
      </c>
      <c r="B26" s="256" t="s">
        <v>508</v>
      </c>
      <c r="C26" s="254">
        <v>53354.7</v>
      </c>
      <c r="D26" s="254">
        <v>31098.3</v>
      </c>
      <c r="E26" s="254">
        <v>30394.3</v>
      </c>
      <c r="F26" s="254">
        <v>27401</v>
      </c>
      <c r="G26" s="254">
        <v>142248.4</v>
      </c>
    </row>
    <row r="27" spans="1:7" ht="16.5" thickBot="1" x14ac:dyDescent="0.3">
      <c r="A27" s="253"/>
      <c r="B27" s="256" t="s">
        <v>509</v>
      </c>
      <c r="C27" s="254">
        <v>53354.7</v>
      </c>
      <c r="D27" s="254">
        <v>31098.3</v>
      </c>
      <c r="E27" s="254">
        <v>30394.3</v>
      </c>
      <c r="F27" s="254">
        <v>27401</v>
      </c>
      <c r="G27" s="254">
        <v>142248.4</v>
      </c>
    </row>
    <row r="28" spans="1:7" ht="16.5" thickBot="1" x14ac:dyDescent="0.3">
      <c r="A28" s="253"/>
      <c r="B28" s="256" t="s">
        <v>510</v>
      </c>
      <c r="C28" s="254">
        <v>0</v>
      </c>
      <c r="D28" s="254">
        <v>0</v>
      </c>
      <c r="E28" s="254">
        <v>0</v>
      </c>
      <c r="F28" s="254">
        <v>0</v>
      </c>
      <c r="G28" s="254">
        <v>0</v>
      </c>
    </row>
    <row r="29" spans="1:7" ht="16.5" thickBot="1" x14ac:dyDescent="0.3">
      <c r="A29" s="253" t="s">
        <v>511</v>
      </c>
      <c r="B29" s="256" t="s">
        <v>512</v>
      </c>
      <c r="C29" s="257"/>
      <c r="D29" s="257"/>
      <c r="E29" s="257"/>
      <c r="F29" s="257"/>
      <c r="G29" s="254">
        <v>0</v>
      </c>
    </row>
    <row r="30" spans="1:7" ht="16.5" thickBot="1" x14ac:dyDescent="0.3">
      <c r="A30" s="253" t="s">
        <v>479</v>
      </c>
      <c r="B30" s="256" t="s">
        <v>220</v>
      </c>
      <c r="C30" s="257"/>
      <c r="D30" s="257"/>
      <c r="E30" s="257"/>
      <c r="F30" s="257"/>
      <c r="G30" s="254">
        <v>0</v>
      </c>
    </row>
    <row r="31" spans="1:7" ht="16.5" thickBot="1" x14ac:dyDescent="0.3">
      <c r="A31" s="253" t="s">
        <v>513</v>
      </c>
      <c r="B31" s="256" t="s">
        <v>514</v>
      </c>
      <c r="C31" s="254">
        <v>79431.100000000006</v>
      </c>
      <c r="D31" s="254">
        <v>79074.2</v>
      </c>
      <c r="E31" s="254">
        <v>38617</v>
      </c>
      <c r="F31" s="254">
        <v>37824</v>
      </c>
      <c r="G31" s="254">
        <v>234946.2</v>
      </c>
    </row>
    <row r="32" spans="1:7" ht="16.5" thickBot="1" x14ac:dyDescent="0.3">
      <c r="A32" s="253" t="s">
        <v>271</v>
      </c>
      <c r="B32" s="256" t="s">
        <v>222</v>
      </c>
      <c r="C32" s="254">
        <v>55900.9</v>
      </c>
      <c r="D32" s="254">
        <v>40560.199999999997</v>
      </c>
      <c r="E32" s="254">
        <v>0</v>
      </c>
      <c r="F32" s="254">
        <v>0</v>
      </c>
      <c r="G32" s="254">
        <v>96461.1</v>
      </c>
    </row>
    <row r="33" spans="1:7" ht="16.5" thickBot="1" x14ac:dyDescent="0.3">
      <c r="A33" s="253" t="s">
        <v>480</v>
      </c>
      <c r="B33" s="256" t="s">
        <v>223</v>
      </c>
      <c r="C33" s="257"/>
      <c r="D33" s="257"/>
      <c r="E33" s="257"/>
      <c r="F33" s="257"/>
      <c r="G33" s="254">
        <v>0</v>
      </c>
    </row>
    <row r="34" spans="1:7" ht="16.5" thickBot="1" x14ac:dyDescent="0.3">
      <c r="A34" s="253" t="s">
        <v>481</v>
      </c>
      <c r="B34" s="256" t="s">
        <v>224</v>
      </c>
      <c r="C34" s="257"/>
      <c r="D34" s="257"/>
      <c r="E34" s="257"/>
      <c r="F34" s="257"/>
      <c r="G34" s="254">
        <v>0</v>
      </c>
    </row>
    <row r="35" spans="1:7" ht="16.5" thickBot="1" x14ac:dyDescent="0.3">
      <c r="A35" s="253" t="s">
        <v>482</v>
      </c>
      <c r="B35" s="256" t="s">
        <v>225</v>
      </c>
      <c r="C35" s="254">
        <v>23530.1</v>
      </c>
      <c r="D35" s="254">
        <v>38514</v>
      </c>
      <c r="E35" s="254">
        <v>38617</v>
      </c>
      <c r="F35" s="254">
        <v>37824</v>
      </c>
      <c r="G35" s="254">
        <v>138485.1</v>
      </c>
    </row>
    <row r="36" spans="1:7" ht="16.5" thickBot="1" x14ac:dyDescent="0.3">
      <c r="A36" s="253"/>
      <c r="B36" s="256" t="s">
        <v>226</v>
      </c>
      <c r="C36" s="254">
        <v>23530.1</v>
      </c>
      <c r="D36" s="254">
        <v>38514</v>
      </c>
      <c r="E36" s="254">
        <v>38617</v>
      </c>
      <c r="F36" s="254">
        <v>37824</v>
      </c>
      <c r="G36" s="254">
        <v>138485.1</v>
      </c>
    </row>
    <row r="37" spans="1:7" ht="32.25" thickBot="1" x14ac:dyDescent="0.3">
      <c r="A37" s="253"/>
      <c r="B37" s="256" t="s">
        <v>227</v>
      </c>
      <c r="C37" s="257"/>
      <c r="D37" s="257"/>
      <c r="E37" s="257"/>
      <c r="F37" s="257"/>
      <c r="G37" s="254">
        <v>0</v>
      </c>
    </row>
    <row r="38" spans="1:7" ht="16.5" thickBot="1" x14ac:dyDescent="0.3">
      <c r="A38" s="253"/>
      <c r="B38" s="256" t="s">
        <v>228</v>
      </c>
      <c r="C38" s="257"/>
      <c r="D38" s="257"/>
      <c r="E38" s="257"/>
      <c r="F38" s="257"/>
      <c r="G38" s="254">
        <v>0</v>
      </c>
    </row>
    <row r="39" spans="1:7" ht="32.25" thickBot="1" x14ac:dyDescent="0.3">
      <c r="A39" s="253"/>
      <c r="B39" s="259" t="s">
        <v>229</v>
      </c>
      <c r="C39" s="257"/>
      <c r="D39" s="257"/>
      <c r="E39" s="257"/>
      <c r="F39" s="257"/>
      <c r="G39" s="254">
        <v>0</v>
      </c>
    </row>
    <row r="40" spans="1:7" ht="16.5" thickBot="1" x14ac:dyDescent="0.3">
      <c r="A40" s="253" t="s">
        <v>483</v>
      </c>
      <c r="B40" s="256" t="s">
        <v>230</v>
      </c>
      <c r="C40" s="257"/>
      <c r="D40" s="257"/>
      <c r="E40" s="257"/>
      <c r="F40" s="257"/>
      <c r="G40" s="254">
        <v>0</v>
      </c>
    </row>
    <row r="41" spans="1:7" ht="16.5" thickBot="1" x14ac:dyDescent="0.3">
      <c r="A41" s="253" t="s">
        <v>484</v>
      </c>
      <c r="B41" s="256" t="s">
        <v>231</v>
      </c>
      <c r="C41" s="257"/>
      <c r="D41" s="257"/>
      <c r="E41" s="257"/>
      <c r="F41" s="257"/>
      <c r="G41" s="254">
        <v>0</v>
      </c>
    </row>
    <row r="42" spans="1:7" ht="16.5" thickBot="1" x14ac:dyDescent="0.3">
      <c r="A42" s="253" t="s">
        <v>485</v>
      </c>
      <c r="B42" s="256" t="s">
        <v>232</v>
      </c>
      <c r="C42" s="257"/>
      <c r="D42" s="257"/>
      <c r="E42" s="257"/>
      <c r="F42" s="257"/>
      <c r="G42" s="254">
        <v>0</v>
      </c>
    </row>
    <row r="43" spans="1:7" ht="16.5" thickBot="1" x14ac:dyDescent="0.3">
      <c r="A43" s="253" t="s">
        <v>515</v>
      </c>
      <c r="B43" s="256" t="s">
        <v>516</v>
      </c>
      <c r="C43" s="254">
        <v>177804.3</v>
      </c>
      <c r="D43" s="254">
        <v>165103.20000000001</v>
      </c>
      <c r="E43" s="254">
        <v>144082.29999999999</v>
      </c>
      <c r="F43" s="254">
        <v>190896.9</v>
      </c>
      <c r="G43" s="254">
        <v>677886.8</v>
      </c>
    </row>
    <row r="44" spans="1:7" ht="16.5" thickBot="1" x14ac:dyDescent="0.3">
      <c r="A44" s="253" t="s">
        <v>517</v>
      </c>
      <c r="B44" s="256" t="s">
        <v>518</v>
      </c>
      <c r="C44" s="254">
        <v>0</v>
      </c>
      <c r="D44" s="254">
        <v>0</v>
      </c>
      <c r="E44" s="254">
        <v>0</v>
      </c>
      <c r="F44" s="254">
        <v>0</v>
      </c>
      <c r="G44" s="254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63"/>
  <sheetViews>
    <sheetView tabSelected="1" view="pageBreakPreview" zoomScale="70" zoomScaleNormal="100" zoomScaleSheetLayoutView="70" workbookViewId="0">
      <pane xSplit="3" ySplit="15" topLeftCell="D372" activePane="bottomRight" state="frozen"/>
      <selection pane="topRight" activeCell="D1" sqref="D1"/>
      <selection pane="bottomLeft" activeCell="A16" sqref="A16"/>
      <selection pane="bottomRight" activeCell="D380" sqref="D380:S463"/>
    </sheetView>
  </sheetViews>
  <sheetFormatPr defaultColWidth="10.28515625" defaultRowHeight="15.75" outlineLevelRow="1" outlineLevelCol="1" x14ac:dyDescent="0.25"/>
  <cols>
    <col min="1" max="1" width="10.140625" style="279" customWidth="1"/>
    <col min="2" max="2" width="85.28515625" style="272" customWidth="1"/>
    <col min="3" max="3" width="12.28515625" style="273" customWidth="1"/>
    <col min="4" max="4" width="11.42578125" style="273" customWidth="1" outlineLevel="1"/>
    <col min="5" max="5" width="11.85546875" style="274" customWidth="1" outlineLevel="1"/>
    <col min="6" max="6" width="15.140625" style="274" customWidth="1" outlineLevel="1"/>
    <col min="7" max="7" width="19.42578125" style="275" customWidth="1" outlineLevel="1"/>
    <col min="8" max="8" width="15.28515625" style="275" customWidth="1" outlineLevel="1"/>
    <col min="9" max="9" width="14.5703125" style="275" customWidth="1" outlineLevel="1"/>
    <col min="10" max="10" width="15.140625" style="275" customWidth="1" outlineLevel="1"/>
    <col min="11" max="11" width="19.85546875" style="275" customWidth="1" outlineLevel="1"/>
    <col min="12" max="12" width="15" style="275" customWidth="1" outlineLevel="1"/>
    <col min="13" max="13" width="18.85546875" style="275" customWidth="1" outlineLevel="1"/>
    <col min="14" max="14" width="15" style="275" customWidth="1" outlineLevel="1"/>
    <col min="15" max="15" width="18.85546875" style="275" customWidth="1" outlineLevel="1"/>
    <col min="16" max="16" width="15" style="275" customWidth="1" outlineLevel="1"/>
    <col min="17" max="17" width="18.85546875" style="275" customWidth="1" outlineLevel="1"/>
    <col min="18" max="18" width="13.5703125" style="275" customWidth="1" outlineLevel="1"/>
    <col min="19" max="19" width="17.28515625" style="275" customWidth="1" outlineLevel="1"/>
    <col min="20" max="20" width="38.7109375" style="275" customWidth="1"/>
    <col min="21" max="16384" width="10.28515625" style="275"/>
  </cols>
  <sheetData>
    <row r="1" spans="1:19" ht="15.6" hidden="1" customHeight="1" outlineLevel="1" x14ac:dyDescent="0.25">
      <c r="A1" s="348" t="s">
        <v>1163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</row>
    <row r="2" spans="1:19" ht="15.6" hidden="1" customHeight="1" outlineLevel="1" x14ac:dyDescent="0.25">
      <c r="A2" s="348"/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</row>
    <row r="3" spans="1:19" hidden="1" outlineLevel="1" x14ac:dyDescent="0.25"/>
    <row r="4" spans="1:19" ht="21.75" hidden="1" customHeight="1" outlineLevel="1" x14ac:dyDescent="0.25">
      <c r="A4" s="350" t="s">
        <v>1164</v>
      </c>
      <c r="B4" s="350"/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</row>
    <row r="5" spans="1:19" hidden="1" outlineLevel="1" x14ac:dyDescent="0.25">
      <c r="A5" s="351" t="s">
        <v>1143</v>
      </c>
      <c r="B5" s="351"/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351"/>
      <c r="Q5" s="351"/>
      <c r="R5" s="351"/>
      <c r="S5" s="351"/>
    </row>
    <row r="6" spans="1:19" ht="31.15" hidden="1" customHeight="1" outlineLevel="1" x14ac:dyDescent="0.25">
      <c r="A6" s="350" t="s">
        <v>1165</v>
      </c>
      <c r="B6" s="350"/>
      <c r="C6" s="350"/>
      <c r="D6" s="350"/>
      <c r="E6" s="350"/>
      <c r="F6" s="350"/>
      <c r="G6" s="350"/>
      <c r="H6" s="350"/>
      <c r="I6" s="350"/>
      <c r="J6" s="350"/>
      <c r="K6" s="350"/>
      <c r="L6" s="350"/>
      <c r="M6" s="350"/>
      <c r="N6" s="350"/>
      <c r="O6" s="350"/>
      <c r="P6" s="350"/>
      <c r="Q6" s="350"/>
      <c r="R6" s="350"/>
      <c r="S6" s="350"/>
    </row>
    <row r="7" spans="1:19" ht="30" hidden="1" customHeight="1" outlineLevel="1" x14ac:dyDescent="0.25">
      <c r="A7" s="350" t="s">
        <v>1166</v>
      </c>
      <c r="B7" s="350"/>
      <c r="C7" s="350"/>
      <c r="D7" s="350"/>
      <c r="E7" s="350"/>
      <c r="F7" s="350"/>
      <c r="G7" s="350"/>
      <c r="H7" s="350"/>
      <c r="I7" s="350"/>
      <c r="J7" s="350"/>
      <c r="K7" s="350"/>
      <c r="L7" s="350"/>
      <c r="M7" s="350"/>
      <c r="N7" s="350"/>
      <c r="O7" s="350"/>
      <c r="P7" s="350"/>
      <c r="Q7" s="350"/>
      <c r="R7" s="350"/>
      <c r="S7" s="350"/>
    </row>
    <row r="8" spans="1:19" ht="18.75" hidden="1" outlineLevel="1" x14ac:dyDescent="0.25">
      <c r="B8" s="281"/>
    </row>
    <row r="9" spans="1:19" ht="24" hidden="1" customHeight="1" outlineLevel="1" x14ac:dyDescent="0.25">
      <c r="A9" s="352" t="s">
        <v>1167</v>
      </c>
      <c r="B9" s="352"/>
      <c r="C9" s="352"/>
      <c r="D9" s="352"/>
      <c r="E9" s="352"/>
      <c r="F9" s="352"/>
      <c r="G9" s="352"/>
      <c r="H9" s="352"/>
      <c r="I9" s="352"/>
      <c r="J9" s="352"/>
      <c r="K9" s="352"/>
      <c r="L9" s="352"/>
      <c r="M9" s="352"/>
      <c r="N9" s="352"/>
      <c r="O9" s="352"/>
      <c r="P9" s="352"/>
      <c r="Q9" s="352"/>
      <c r="R9" s="352"/>
      <c r="S9" s="352"/>
    </row>
    <row r="10" spans="1:19" ht="12.6" hidden="1" customHeight="1" outlineLevel="1" x14ac:dyDescent="0.25">
      <c r="A10" s="353" t="s">
        <v>1144</v>
      </c>
      <c r="B10" s="353"/>
      <c r="C10" s="353"/>
      <c r="D10" s="353"/>
      <c r="E10" s="353"/>
      <c r="F10" s="353"/>
      <c r="G10" s="353"/>
      <c r="H10" s="353"/>
      <c r="I10" s="353"/>
      <c r="J10" s="353"/>
      <c r="K10" s="353"/>
      <c r="L10" s="353"/>
      <c r="M10" s="353"/>
      <c r="N10" s="353"/>
      <c r="O10" s="353"/>
      <c r="P10" s="353"/>
      <c r="Q10" s="353"/>
      <c r="R10" s="353"/>
      <c r="S10" s="353"/>
    </row>
    <row r="11" spans="1:19" hidden="1" outlineLevel="1" x14ac:dyDescent="0.25">
      <c r="A11" s="275"/>
      <c r="B11" s="275"/>
      <c r="C11" s="275"/>
      <c r="D11" s="275"/>
      <c r="E11" s="275"/>
      <c r="F11" s="275"/>
    </row>
    <row r="12" spans="1:19" hidden="1" outlineLevel="1" x14ac:dyDescent="0.25">
      <c r="A12" s="275"/>
      <c r="B12" s="275"/>
      <c r="C12" s="275"/>
      <c r="D12" s="275"/>
      <c r="E12" s="275"/>
      <c r="F12" s="275"/>
    </row>
    <row r="13" spans="1:19" ht="18.75" hidden="1" customHeight="1" outlineLevel="1" x14ac:dyDescent="0.25">
      <c r="A13" s="349" t="s">
        <v>1122</v>
      </c>
      <c r="B13" s="349"/>
      <c r="C13" s="349"/>
      <c r="D13" s="349"/>
      <c r="E13" s="349"/>
      <c r="F13" s="349"/>
      <c r="G13" s="349"/>
      <c r="H13" s="349"/>
      <c r="I13" s="349"/>
      <c r="J13" s="349"/>
      <c r="K13" s="349"/>
      <c r="L13" s="349"/>
      <c r="M13" s="349"/>
      <c r="N13" s="349"/>
      <c r="O13" s="349"/>
      <c r="P13" s="349"/>
      <c r="Q13" s="349"/>
      <c r="R13" s="349"/>
      <c r="S13" s="349"/>
    </row>
    <row r="14" spans="1:19" ht="35.25" customHeight="1" collapsed="1" x14ac:dyDescent="0.25">
      <c r="A14" s="347" t="s">
        <v>1125</v>
      </c>
      <c r="B14" s="345" t="s">
        <v>1</v>
      </c>
      <c r="C14" s="345" t="s">
        <v>1126</v>
      </c>
      <c r="D14" s="286" t="s">
        <v>1168</v>
      </c>
      <c r="E14" s="286" t="s">
        <v>1169</v>
      </c>
      <c r="F14" s="345" t="s">
        <v>1170</v>
      </c>
      <c r="G14" s="345"/>
      <c r="H14" s="346" t="s">
        <v>1171</v>
      </c>
      <c r="I14" s="346"/>
      <c r="J14" s="345" t="s">
        <v>1172</v>
      </c>
      <c r="K14" s="345"/>
      <c r="L14" s="346" t="s">
        <v>1173</v>
      </c>
      <c r="M14" s="346"/>
      <c r="N14" s="346" t="s">
        <v>1174</v>
      </c>
      <c r="O14" s="346"/>
      <c r="P14" s="346" t="s">
        <v>1175</v>
      </c>
      <c r="Q14" s="346"/>
      <c r="R14" s="346" t="s">
        <v>519</v>
      </c>
      <c r="S14" s="346"/>
    </row>
    <row r="15" spans="1:19" ht="63.75" x14ac:dyDescent="0.25">
      <c r="A15" s="347"/>
      <c r="B15" s="345"/>
      <c r="C15" s="345"/>
      <c r="D15" s="276" t="s">
        <v>191</v>
      </c>
      <c r="E15" s="276" t="s">
        <v>191</v>
      </c>
      <c r="F15" s="276" t="s">
        <v>191</v>
      </c>
      <c r="G15" s="276" t="s">
        <v>733</v>
      </c>
      <c r="H15" s="276" t="s">
        <v>1176</v>
      </c>
      <c r="I15" s="276" t="s">
        <v>1177</v>
      </c>
      <c r="J15" s="276" t="s">
        <v>603</v>
      </c>
      <c r="K15" s="276" t="s">
        <v>191</v>
      </c>
      <c r="L15" s="276" t="s">
        <v>603</v>
      </c>
      <c r="M15" s="276" t="s">
        <v>733</v>
      </c>
      <c r="N15" s="276" t="s">
        <v>603</v>
      </c>
      <c r="O15" s="276" t="s">
        <v>733</v>
      </c>
      <c r="P15" s="276" t="s">
        <v>603</v>
      </c>
      <c r="Q15" s="276" t="s">
        <v>733</v>
      </c>
      <c r="R15" s="276" t="s">
        <v>1080</v>
      </c>
      <c r="S15" s="276" t="s">
        <v>605</v>
      </c>
    </row>
    <row r="16" spans="1:19" s="296" customFormat="1" x14ac:dyDescent="0.25">
      <c r="A16" s="293">
        <v>1</v>
      </c>
      <c r="B16" s="294">
        <v>2</v>
      </c>
      <c r="C16" s="294">
        <v>3</v>
      </c>
      <c r="D16" s="295" t="s">
        <v>52</v>
      </c>
      <c r="E16" s="295" t="s">
        <v>55</v>
      </c>
      <c r="F16" s="295" t="s">
        <v>1081</v>
      </c>
      <c r="G16" s="295" t="s">
        <v>1082</v>
      </c>
      <c r="H16" s="295" t="s">
        <v>1083</v>
      </c>
      <c r="I16" s="295" t="s">
        <v>1084</v>
      </c>
      <c r="J16" s="295" t="s">
        <v>1085</v>
      </c>
      <c r="K16" s="295" t="s">
        <v>1086</v>
      </c>
      <c r="L16" s="295" t="s">
        <v>1087</v>
      </c>
      <c r="M16" s="295" t="s">
        <v>1088</v>
      </c>
      <c r="N16" s="295" t="s">
        <v>1087</v>
      </c>
      <c r="O16" s="295" t="s">
        <v>1088</v>
      </c>
      <c r="P16" s="295" t="s">
        <v>1087</v>
      </c>
      <c r="Q16" s="295" t="s">
        <v>1088</v>
      </c>
      <c r="R16" s="293" t="s">
        <v>1090</v>
      </c>
      <c r="S16" s="294">
        <v>6</v>
      </c>
    </row>
    <row r="17" spans="1:19" s="282" customFormat="1" ht="18.75" x14ac:dyDescent="0.25">
      <c r="A17" s="344" t="s">
        <v>1136</v>
      </c>
      <c r="B17" s="344"/>
      <c r="C17" s="344"/>
      <c r="D17" s="344"/>
      <c r="E17" s="344"/>
      <c r="F17" s="344"/>
      <c r="G17" s="344"/>
      <c r="H17" s="344"/>
      <c r="I17" s="344"/>
      <c r="J17" s="344"/>
      <c r="K17" s="344"/>
      <c r="L17" s="344"/>
      <c r="M17" s="344"/>
      <c r="N17" s="344"/>
      <c r="O17" s="344"/>
      <c r="P17" s="344"/>
      <c r="Q17" s="344"/>
      <c r="R17" s="344"/>
      <c r="S17" s="344"/>
    </row>
    <row r="18" spans="1:19" s="282" customFormat="1" ht="18.75" customHeight="1" x14ac:dyDescent="0.25">
      <c r="A18" s="288" t="s">
        <v>16</v>
      </c>
      <c r="B18" s="127" t="s">
        <v>1135</v>
      </c>
      <c r="C18" s="287" t="s">
        <v>750</v>
      </c>
      <c r="D18" s="298">
        <v>2030.778</v>
      </c>
      <c r="E18" s="298">
        <v>2290.8000000000002</v>
      </c>
      <c r="F18" s="298">
        <v>2364.5683031383128</v>
      </c>
      <c r="G18" s="298">
        <v>2364.5683031383128</v>
      </c>
      <c r="H18" s="299">
        <v>3160.1426756362966</v>
      </c>
      <c r="I18" s="299">
        <v>3494.6761545463423</v>
      </c>
      <c r="J18" s="299">
        <v>3415.5731435277671</v>
      </c>
      <c r="K18" s="299">
        <v>2910.2</v>
      </c>
      <c r="L18" s="299">
        <v>3578.8177666567244</v>
      </c>
      <c r="M18" s="299">
        <v>3243.0550736800001</v>
      </c>
      <c r="N18" s="299">
        <v>3749.6415179649493</v>
      </c>
      <c r="O18" s="299">
        <v>3817.8415179649492</v>
      </c>
      <c r="P18" s="299">
        <v>3928.5988058325038</v>
      </c>
      <c r="Q18" s="299">
        <v>3913.8856195482263</v>
      </c>
      <c r="R18" s="299">
        <v>17832.773909618241</v>
      </c>
      <c r="S18" s="299">
        <v>17379.658365739517</v>
      </c>
    </row>
    <row r="19" spans="1:19" s="282" customFormat="1" ht="18.75" customHeight="1" x14ac:dyDescent="0.25">
      <c r="A19" s="288" t="s">
        <v>17</v>
      </c>
      <c r="B19" s="266" t="s">
        <v>1009</v>
      </c>
      <c r="C19" s="287" t="s">
        <v>750</v>
      </c>
      <c r="D19" s="298">
        <v>843.2</v>
      </c>
      <c r="E19" s="298">
        <v>944.8</v>
      </c>
      <c r="F19" s="298">
        <v>830.84117557000013</v>
      </c>
      <c r="G19" s="298">
        <v>830.84117557000013</v>
      </c>
      <c r="H19" s="299">
        <v>1438.002918778089</v>
      </c>
      <c r="I19" s="299">
        <v>1438.002918778089</v>
      </c>
      <c r="J19" s="299">
        <v>1514.2170734733277</v>
      </c>
      <c r="K19" s="299">
        <v>1218.5</v>
      </c>
      <c r="L19" s="299">
        <v>1586.8994930000472</v>
      </c>
      <c r="M19" s="299">
        <v>1283.0805</v>
      </c>
      <c r="N19" s="299">
        <v>1663.0706686640492</v>
      </c>
      <c r="O19" s="299">
        <v>1663.0706686640492</v>
      </c>
      <c r="P19" s="299">
        <v>1742.8980607599235</v>
      </c>
      <c r="Q19" s="299">
        <v>1736.2457780852676</v>
      </c>
      <c r="R19" s="299">
        <v>7945.0882146754366</v>
      </c>
      <c r="S19" s="299">
        <v>7338.8998655274063</v>
      </c>
    </row>
    <row r="20" spans="1:19" s="282" customFormat="1" ht="31.5" customHeight="1" x14ac:dyDescent="0.25">
      <c r="A20" s="288" t="s">
        <v>199</v>
      </c>
      <c r="B20" s="267" t="s">
        <v>899</v>
      </c>
      <c r="C20" s="287" t="s">
        <v>750</v>
      </c>
      <c r="D20" s="298">
        <v>0</v>
      </c>
      <c r="E20" s="298">
        <v>0</v>
      </c>
      <c r="F20" s="298">
        <v>0</v>
      </c>
      <c r="G20" s="298">
        <v>0</v>
      </c>
      <c r="H20" s="299">
        <v>0</v>
      </c>
      <c r="I20" s="299">
        <v>0</v>
      </c>
      <c r="J20" s="299">
        <v>0</v>
      </c>
      <c r="K20" s="299">
        <v>0</v>
      </c>
      <c r="L20" s="299">
        <v>0</v>
      </c>
      <c r="M20" s="299">
        <v>0</v>
      </c>
      <c r="N20" s="299">
        <v>0</v>
      </c>
      <c r="O20" s="299">
        <v>0</v>
      </c>
      <c r="P20" s="299">
        <v>0</v>
      </c>
      <c r="Q20" s="299">
        <v>0</v>
      </c>
      <c r="R20" s="299">
        <v>0</v>
      </c>
      <c r="S20" s="299">
        <v>0</v>
      </c>
    </row>
    <row r="21" spans="1:19" s="282" customFormat="1" ht="31.5" customHeight="1" x14ac:dyDescent="0.25">
      <c r="A21" s="288" t="s">
        <v>201</v>
      </c>
      <c r="B21" s="267" t="s">
        <v>900</v>
      </c>
      <c r="C21" s="287" t="s">
        <v>750</v>
      </c>
      <c r="D21" s="298">
        <v>0</v>
      </c>
      <c r="E21" s="298">
        <v>0</v>
      </c>
      <c r="F21" s="298">
        <v>0</v>
      </c>
      <c r="G21" s="298">
        <v>0</v>
      </c>
      <c r="H21" s="299">
        <v>0</v>
      </c>
      <c r="I21" s="299">
        <v>0</v>
      </c>
      <c r="J21" s="299">
        <v>0</v>
      </c>
      <c r="K21" s="299">
        <v>0</v>
      </c>
      <c r="L21" s="299">
        <v>0</v>
      </c>
      <c r="M21" s="299">
        <v>0</v>
      </c>
      <c r="N21" s="299">
        <v>0</v>
      </c>
      <c r="O21" s="299">
        <v>0</v>
      </c>
      <c r="P21" s="299">
        <v>0</v>
      </c>
      <c r="Q21" s="299">
        <v>0</v>
      </c>
      <c r="R21" s="299">
        <v>0</v>
      </c>
      <c r="S21" s="299">
        <v>0</v>
      </c>
    </row>
    <row r="22" spans="1:19" s="282" customFormat="1" ht="31.5" customHeight="1" x14ac:dyDescent="0.25">
      <c r="A22" s="288" t="s">
        <v>203</v>
      </c>
      <c r="B22" s="267" t="s">
        <v>885</v>
      </c>
      <c r="C22" s="287" t="s">
        <v>750</v>
      </c>
      <c r="D22" s="298">
        <v>843.2</v>
      </c>
      <c r="E22" s="298">
        <v>944.8</v>
      </c>
      <c r="F22" s="298">
        <v>830.84117557000013</v>
      </c>
      <c r="G22" s="298">
        <v>830.84117557000013</v>
      </c>
      <c r="H22" s="299">
        <v>1438.002918778089</v>
      </c>
      <c r="I22" s="299">
        <v>1438.002918778089</v>
      </c>
      <c r="J22" s="299">
        <v>1514.2170734733277</v>
      </c>
      <c r="K22" s="299">
        <v>1218.5</v>
      </c>
      <c r="L22" s="299">
        <v>1586.8994930000472</v>
      </c>
      <c r="M22" s="299">
        <v>1283.0805</v>
      </c>
      <c r="N22" s="299">
        <v>1663.0706686640492</v>
      </c>
      <c r="O22" s="299">
        <v>1731.2706686640499</v>
      </c>
      <c r="P22" s="299">
        <v>1742.8980607599235</v>
      </c>
      <c r="Q22" s="299">
        <v>1736.2457780852676</v>
      </c>
      <c r="R22" s="299">
        <v>7945.0882146754366</v>
      </c>
      <c r="S22" s="299">
        <v>7407.099865527407</v>
      </c>
    </row>
    <row r="23" spans="1:19" s="282" customFormat="1" ht="18.75" customHeight="1" x14ac:dyDescent="0.25">
      <c r="A23" s="288" t="s">
        <v>18</v>
      </c>
      <c r="B23" s="266" t="s">
        <v>1046</v>
      </c>
      <c r="C23" s="287" t="s">
        <v>750</v>
      </c>
      <c r="D23" s="298">
        <v>574.5</v>
      </c>
      <c r="E23" s="298">
        <v>662.6</v>
      </c>
      <c r="F23" s="298">
        <v>640.07912400999999</v>
      </c>
      <c r="G23" s="298">
        <v>640.07912400999999</v>
      </c>
      <c r="H23" s="299">
        <v>1110.3</v>
      </c>
      <c r="I23" s="299">
        <v>1110.3</v>
      </c>
      <c r="J23" s="299">
        <v>1169.1459</v>
      </c>
      <c r="K23" s="299">
        <v>802</v>
      </c>
      <c r="L23" s="299">
        <v>1225.2649031999999</v>
      </c>
      <c r="M23" s="299">
        <v>864.55599999999993</v>
      </c>
      <c r="N23" s="299">
        <v>1284.0776185535999</v>
      </c>
      <c r="O23" s="299">
        <v>1284.0776185535999</v>
      </c>
      <c r="P23" s="299">
        <v>1345.7133442441727</v>
      </c>
      <c r="Q23" s="299">
        <v>1340.5770337699585</v>
      </c>
      <c r="R23" s="299">
        <v>6134.5017659977721</v>
      </c>
      <c r="S23" s="299">
        <v>5401.5106523235581</v>
      </c>
    </row>
    <row r="24" spans="1:19" s="282" customFormat="1" ht="18.75" customHeight="1" x14ac:dyDescent="0.25">
      <c r="A24" s="288" t="s">
        <v>21</v>
      </c>
      <c r="B24" s="266" t="s">
        <v>939</v>
      </c>
      <c r="C24" s="287" t="s">
        <v>750</v>
      </c>
      <c r="D24" s="298">
        <v>0</v>
      </c>
      <c r="E24" s="298">
        <v>0</v>
      </c>
      <c r="F24" s="298">
        <v>0</v>
      </c>
      <c r="G24" s="298">
        <v>0</v>
      </c>
      <c r="H24" s="299">
        <v>0</v>
      </c>
      <c r="I24" s="299">
        <v>0</v>
      </c>
      <c r="J24" s="299">
        <v>0</v>
      </c>
      <c r="K24" s="299">
        <v>0</v>
      </c>
      <c r="L24" s="299">
        <v>0</v>
      </c>
      <c r="M24" s="299">
        <v>0</v>
      </c>
      <c r="N24" s="299">
        <v>0</v>
      </c>
      <c r="O24" s="299">
        <v>0</v>
      </c>
      <c r="P24" s="299">
        <v>0</v>
      </c>
      <c r="Q24" s="299">
        <v>0</v>
      </c>
      <c r="R24" s="299">
        <v>0</v>
      </c>
      <c r="S24" s="299">
        <v>0</v>
      </c>
    </row>
    <row r="25" spans="1:19" s="282" customFormat="1" ht="18.75" customHeight="1" x14ac:dyDescent="0.25">
      <c r="A25" s="288" t="s">
        <v>37</v>
      </c>
      <c r="B25" s="266" t="s">
        <v>1047</v>
      </c>
      <c r="C25" s="287" t="s">
        <v>750</v>
      </c>
      <c r="D25" s="298">
        <v>0</v>
      </c>
      <c r="E25" s="298">
        <v>0</v>
      </c>
      <c r="F25" s="298">
        <v>0</v>
      </c>
      <c r="G25" s="298">
        <v>0</v>
      </c>
      <c r="H25" s="299">
        <v>0</v>
      </c>
      <c r="I25" s="299">
        <v>0</v>
      </c>
      <c r="J25" s="299">
        <v>0</v>
      </c>
      <c r="K25" s="299">
        <v>0</v>
      </c>
      <c r="L25" s="299">
        <v>0</v>
      </c>
      <c r="M25" s="299">
        <v>0</v>
      </c>
      <c r="N25" s="299">
        <v>0</v>
      </c>
      <c r="O25" s="299">
        <v>0</v>
      </c>
      <c r="P25" s="299">
        <v>0</v>
      </c>
      <c r="Q25" s="299">
        <v>0</v>
      </c>
      <c r="R25" s="299">
        <v>0</v>
      </c>
      <c r="S25" s="299">
        <v>0</v>
      </c>
    </row>
    <row r="26" spans="1:19" s="282" customFormat="1" ht="18.75" customHeight="1" x14ac:dyDescent="0.25">
      <c r="A26" s="288" t="s">
        <v>72</v>
      </c>
      <c r="B26" s="266" t="s">
        <v>940</v>
      </c>
      <c r="C26" s="287" t="s">
        <v>750</v>
      </c>
      <c r="D26" s="298">
        <v>3.5024996399999996E-4</v>
      </c>
      <c r="E26" s="298">
        <v>2.2999999999999998</v>
      </c>
      <c r="F26" s="298">
        <v>2.3988999999999998</v>
      </c>
      <c r="G26" s="298">
        <v>2.3988999999999998</v>
      </c>
      <c r="H26" s="299">
        <v>2.5404350999999998</v>
      </c>
      <c r="I26" s="299">
        <v>2.5404350999999998</v>
      </c>
      <c r="J26" s="299">
        <v>2.6750781602999996</v>
      </c>
      <c r="K26" s="299">
        <v>17.5</v>
      </c>
      <c r="L26" s="299">
        <v>2.8034819119943997</v>
      </c>
      <c r="M26" s="299">
        <v>18.864999999999998</v>
      </c>
      <c r="N26" s="299">
        <v>2.938049043770131</v>
      </c>
      <c r="O26" s="299">
        <v>2.938049043770131</v>
      </c>
      <c r="P26" s="299">
        <v>3.0790753978710974</v>
      </c>
      <c r="Q26" s="299">
        <v>3.0673232016960168</v>
      </c>
      <c r="R26" s="299">
        <v>14.036119613935629</v>
      </c>
      <c r="S26" s="299">
        <v>44.910807345466147</v>
      </c>
    </row>
    <row r="27" spans="1:19" s="282" customFormat="1" ht="18.75" customHeight="1" x14ac:dyDescent="0.25">
      <c r="A27" s="288" t="s">
        <v>82</v>
      </c>
      <c r="B27" s="266" t="s">
        <v>941</v>
      </c>
      <c r="C27" s="287" t="s">
        <v>750</v>
      </c>
      <c r="D27" s="298">
        <v>0</v>
      </c>
      <c r="E27" s="298">
        <v>0</v>
      </c>
      <c r="F27" s="298">
        <v>0</v>
      </c>
      <c r="G27" s="298">
        <v>0</v>
      </c>
      <c r="H27" s="299">
        <v>0</v>
      </c>
      <c r="I27" s="299">
        <v>0</v>
      </c>
      <c r="J27" s="299">
        <v>0</v>
      </c>
      <c r="K27" s="299">
        <v>0</v>
      </c>
      <c r="L27" s="299">
        <v>0</v>
      </c>
      <c r="M27" s="299">
        <v>0</v>
      </c>
      <c r="N27" s="299">
        <v>0</v>
      </c>
      <c r="O27" s="299">
        <v>0</v>
      </c>
      <c r="P27" s="299">
        <v>0</v>
      </c>
      <c r="Q27" s="299">
        <v>0</v>
      </c>
      <c r="R27" s="299">
        <v>0</v>
      </c>
      <c r="S27" s="299">
        <v>0</v>
      </c>
    </row>
    <row r="28" spans="1:19" s="282" customFormat="1" ht="18.75" customHeight="1" x14ac:dyDescent="0.25">
      <c r="A28" s="288" t="s">
        <v>743</v>
      </c>
      <c r="B28" s="266" t="s">
        <v>1054</v>
      </c>
      <c r="C28" s="287" t="s">
        <v>750</v>
      </c>
      <c r="D28" s="298">
        <v>0</v>
      </c>
      <c r="E28" s="298">
        <v>0</v>
      </c>
      <c r="F28" s="298">
        <v>0</v>
      </c>
      <c r="G28" s="298">
        <v>0</v>
      </c>
      <c r="H28" s="299">
        <v>0</v>
      </c>
      <c r="I28" s="299">
        <v>0</v>
      </c>
      <c r="J28" s="299">
        <v>0</v>
      </c>
      <c r="K28" s="299">
        <v>0</v>
      </c>
      <c r="L28" s="299">
        <v>0</v>
      </c>
      <c r="M28" s="299">
        <v>0</v>
      </c>
      <c r="N28" s="299">
        <v>0</v>
      </c>
      <c r="O28" s="299">
        <v>0</v>
      </c>
      <c r="P28" s="299">
        <v>0</v>
      </c>
      <c r="Q28" s="299">
        <v>0</v>
      </c>
      <c r="R28" s="299">
        <v>0</v>
      </c>
      <c r="S28" s="299">
        <v>0</v>
      </c>
    </row>
    <row r="29" spans="1:19" s="282" customFormat="1" ht="31.5" customHeight="1" x14ac:dyDescent="0.25">
      <c r="A29" s="288" t="s">
        <v>744</v>
      </c>
      <c r="B29" s="267" t="s">
        <v>819</v>
      </c>
      <c r="C29" s="287" t="s">
        <v>750</v>
      </c>
      <c r="D29" s="298">
        <v>0</v>
      </c>
      <c r="E29" s="298">
        <v>0</v>
      </c>
      <c r="F29" s="298">
        <v>0</v>
      </c>
      <c r="G29" s="298">
        <v>0</v>
      </c>
      <c r="H29" s="299">
        <v>0</v>
      </c>
      <c r="I29" s="299">
        <v>0</v>
      </c>
      <c r="J29" s="299">
        <v>0</v>
      </c>
      <c r="K29" s="299">
        <v>0</v>
      </c>
      <c r="L29" s="299">
        <v>0</v>
      </c>
      <c r="M29" s="299">
        <v>0</v>
      </c>
      <c r="N29" s="299">
        <v>0</v>
      </c>
      <c r="O29" s="299">
        <v>0</v>
      </c>
      <c r="P29" s="299">
        <v>0</v>
      </c>
      <c r="Q29" s="299">
        <v>0</v>
      </c>
      <c r="R29" s="299">
        <v>0</v>
      </c>
      <c r="S29" s="299">
        <v>0</v>
      </c>
    </row>
    <row r="30" spans="1:19" s="282" customFormat="1" ht="18.75" customHeight="1" x14ac:dyDescent="0.25">
      <c r="A30" s="288" t="s">
        <v>976</v>
      </c>
      <c r="B30" s="268" t="s">
        <v>644</v>
      </c>
      <c r="C30" s="287" t="s">
        <v>750</v>
      </c>
      <c r="D30" s="298">
        <v>0</v>
      </c>
      <c r="E30" s="298">
        <v>0</v>
      </c>
      <c r="F30" s="298">
        <v>0</v>
      </c>
      <c r="G30" s="298">
        <v>0</v>
      </c>
      <c r="H30" s="299">
        <v>0</v>
      </c>
      <c r="I30" s="299">
        <v>0</v>
      </c>
      <c r="J30" s="299">
        <v>0</v>
      </c>
      <c r="K30" s="299">
        <v>0</v>
      </c>
      <c r="L30" s="299">
        <v>0</v>
      </c>
      <c r="M30" s="299">
        <v>0</v>
      </c>
      <c r="N30" s="299">
        <v>0</v>
      </c>
      <c r="O30" s="299">
        <v>0</v>
      </c>
      <c r="P30" s="299">
        <v>0</v>
      </c>
      <c r="Q30" s="299">
        <v>0</v>
      </c>
      <c r="R30" s="299">
        <v>0</v>
      </c>
      <c r="S30" s="299">
        <v>0</v>
      </c>
    </row>
    <row r="31" spans="1:19" s="282" customFormat="1" ht="18.75" customHeight="1" x14ac:dyDescent="0.25">
      <c r="A31" s="288" t="s">
        <v>977</v>
      </c>
      <c r="B31" s="268" t="s">
        <v>632</v>
      </c>
      <c r="C31" s="287" t="s">
        <v>750</v>
      </c>
      <c r="D31" s="298">
        <v>0</v>
      </c>
      <c r="E31" s="298">
        <v>0</v>
      </c>
      <c r="F31" s="298">
        <v>0</v>
      </c>
      <c r="G31" s="298">
        <v>0</v>
      </c>
      <c r="H31" s="299">
        <v>0</v>
      </c>
      <c r="I31" s="299">
        <v>0</v>
      </c>
      <c r="J31" s="299">
        <v>0</v>
      </c>
      <c r="K31" s="299">
        <v>0</v>
      </c>
      <c r="L31" s="299">
        <v>0</v>
      </c>
      <c r="M31" s="299">
        <v>0</v>
      </c>
      <c r="N31" s="299">
        <v>0</v>
      </c>
      <c r="O31" s="299">
        <v>0</v>
      </c>
      <c r="P31" s="299">
        <v>0</v>
      </c>
      <c r="Q31" s="299">
        <v>0</v>
      </c>
      <c r="R31" s="299">
        <v>0</v>
      </c>
      <c r="S31" s="299">
        <v>0</v>
      </c>
    </row>
    <row r="32" spans="1:19" s="282" customFormat="1" ht="18.75" customHeight="1" x14ac:dyDescent="0.25">
      <c r="A32" s="288" t="s">
        <v>745</v>
      </c>
      <c r="B32" s="266" t="s">
        <v>942</v>
      </c>
      <c r="C32" s="287" t="s">
        <v>750</v>
      </c>
      <c r="D32" s="298">
        <v>616.14099999999985</v>
      </c>
      <c r="E32" s="298">
        <v>681.10000000000025</v>
      </c>
      <c r="F32" s="298">
        <v>891.24910355831264</v>
      </c>
      <c r="G32" s="298">
        <v>891.24910355831264</v>
      </c>
      <c r="H32" s="299">
        <v>943.83280066825318</v>
      </c>
      <c r="I32" s="299">
        <v>943.83280066825318</v>
      </c>
      <c r="J32" s="299">
        <v>729.53509189413944</v>
      </c>
      <c r="K32" s="299">
        <v>872.19999999999982</v>
      </c>
      <c r="L32" s="299">
        <v>763.84988854468293</v>
      </c>
      <c r="M32" s="299">
        <v>1076.55357368</v>
      </c>
      <c r="N32" s="299">
        <v>799.55518170353014</v>
      </c>
      <c r="O32" s="299">
        <v>799.55518170353014</v>
      </c>
      <c r="P32" s="299">
        <v>836.90832543053671</v>
      </c>
      <c r="Q32" s="299">
        <v>833.99548449130396</v>
      </c>
      <c r="R32" s="299">
        <v>4073.6812882411423</v>
      </c>
      <c r="S32" s="299">
        <v>4526.1370405430871</v>
      </c>
    </row>
    <row r="33" spans="1:19" s="309" customFormat="1" ht="31.5" customHeight="1" x14ac:dyDescent="0.25">
      <c r="A33" s="304" t="s">
        <v>19</v>
      </c>
      <c r="B33" s="305" t="s">
        <v>1010</v>
      </c>
      <c r="C33" s="306" t="s">
        <v>750</v>
      </c>
      <c r="D33" s="307">
        <v>1750.364</v>
      </c>
      <c r="E33" s="307">
        <v>2281.3000000000002</v>
      </c>
      <c r="F33" s="307">
        <v>2355.3694507291807</v>
      </c>
      <c r="G33" s="307">
        <v>2355.3694507291807</v>
      </c>
      <c r="H33" s="308">
        <v>3095.0328871296297</v>
      </c>
      <c r="I33" s="308">
        <v>3095.0328871296297</v>
      </c>
      <c r="J33" s="308">
        <v>3349.0696301475</v>
      </c>
      <c r="K33" s="308">
        <v>2905.7</v>
      </c>
      <c r="L33" s="308">
        <v>3509.8249723945801</v>
      </c>
      <c r="M33" s="308">
        <v>3132.3445999999999</v>
      </c>
      <c r="N33" s="308">
        <v>3678.2965710695198</v>
      </c>
      <c r="O33" s="308">
        <v>3678.2965710695198</v>
      </c>
      <c r="P33" s="308">
        <v>3854.854806480857</v>
      </c>
      <c r="Q33" s="308">
        <v>3840.1416201965794</v>
      </c>
      <c r="R33" s="308">
        <v>17487.078867222088</v>
      </c>
      <c r="S33" s="308">
        <v>16651.515678395732</v>
      </c>
    </row>
    <row r="34" spans="1:19" s="282" customFormat="1" ht="18.75" customHeight="1" x14ac:dyDescent="0.25">
      <c r="A34" s="288" t="s">
        <v>23</v>
      </c>
      <c r="B34" s="266" t="s">
        <v>1009</v>
      </c>
      <c r="C34" s="287" t="s">
        <v>750</v>
      </c>
      <c r="D34" s="298">
        <v>875.46888356000011</v>
      </c>
      <c r="E34" s="298">
        <v>996.30000000000007</v>
      </c>
      <c r="F34" s="298">
        <v>864.92835868022098</v>
      </c>
      <c r="G34" s="298">
        <v>864.92835868022098</v>
      </c>
      <c r="H34" s="299">
        <v>1160.8256455626506</v>
      </c>
      <c r="I34" s="299">
        <v>1160.8256455626506</v>
      </c>
      <c r="J34" s="299">
        <v>1222.3494047774711</v>
      </c>
      <c r="K34" s="299">
        <v>1002.5</v>
      </c>
      <c r="L34" s="299">
        <v>1281.0221762067897</v>
      </c>
      <c r="M34" s="299">
        <v>1080.6949999999999</v>
      </c>
      <c r="N34" s="299">
        <v>1342.5112406647156</v>
      </c>
      <c r="O34" s="299">
        <v>1342.5112406647156</v>
      </c>
      <c r="P34" s="299">
        <v>1406.951780216622</v>
      </c>
      <c r="Q34" s="299">
        <v>1401.5817352539632</v>
      </c>
      <c r="R34" s="299">
        <v>6413.660247428249</v>
      </c>
      <c r="S34" s="299">
        <v>5988.1136214813296</v>
      </c>
    </row>
    <row r="35" spans="1:19" s="282" customFormat="1" ht="31.5" customHeight="1" x14ac:dyDescent="0.25">
      <c r="A35" s="288" t="s">
        <v>839</v>
      </c>
      <c r="B35" s="136" t="s">
        <v>899</v>
      </c>
      <c r="C35" s="287" t="s">
        <v>750</v>
      </c>
      <c r="D35" s="298">
        <v>0</v>
      </c>
      <c r="E35" s="298">
        <v>0</v>
      </c>
      <c r="F35" s="298">
        <v>0</v>
      </c>
      <c r="G35" s="298">
        <v>0</v>
      </c>
      <c r="H35" s="299">
        <v>0</v>
      </c>
      <c r="I35" s="299">
        <v>0</v>
      </c>
      <c r="J35" s="299">
        <v>0</v>
      </c>
      <c r="K35" s="299">
        <v>0</v>
      </c>
      <c r="L35" s="299">
        <v>0</v>
      </c>
      <c r="M35" s="299">
        <v>0</v>
      </c>
      <c r="N35" s="299">
        <v>0</v>
      </c>
      <c r="O35" s="299">
        <v>0</v>
      </c>
      <c r="P35" s="299">
        <v>0</v>
      </c>
      <c r="Q35" s="299">
        <v>0</v>
      </c>
      <c r="R35" s="299">
        <v>0</v>
      </c>
      <c r="S35" s="299">
        <v>0</v>
      </c>
    </row>
    <row r="36" spans="1:19" s="282" customFormat="1" ht="31.5" customHeight="1" x14ac:dyDescent="0.25">
      <c r="A36" s="288" t="s">
        <v>840</v>
      </c>
      <c r="B36" s="136" t="s">
        <v>900</v>
      </c>
      <c r="C36" s="287" t="s">
        <v>750</v>
      </c>
      <c r="D36" s="298">
        <v>0</v>
      </c>
      <c r="E36" s="298">
        <v>0</v>
      </c>
      <c r="F36" s="298">
        <v>0</v>
      </c>
      <c r="G36" s="298">
        <v>0</v>
      </c>
      <c r="H36" s="299">
        <v>0</v>
      </c>
      <c r="I36" s="299">
        <v>0</v>
      </c>
      <c r="J36" s="299">
        <v>0</v>
      </c>
      <c r="K36" s="299">
        <v>0</v>
      </c>
      <c r="L36" s="299">
        <v>0</v>
      </c>
      <c r="M36" s="299">
        <v>0</v>
      </c>
      <c r="N36" s="299">
        <v>0</v>
      </c>
      <c r="O36" s="299">
        <v>0</v>
      </c>
      <c r="P36" s="299">
        <v>0</v>
      </c>
      <c r="Q36" s="299">
        <v>0</v>
      </c>
      <c r="R36" s="299">
        <v>0</v>
      </c>
      <c r="S36" s="299">
        <v>0</v>
      </c>
    </row>
    <row r="37" spans="1:19" s="282" customFormat="1" ht="31.5" customHeight="1" x14ac:dyDescent="0.25">
      <c r="A37" s="288" t="s">
        <v>845</v>
      </c>
      <c r="B37" s="136" t="s">
        <v>885</v>
      </c>
      <c r="C37" s="287" t="s">
        <v>750</v>
      </c>
      <c r="D37" s="298">
        <v>875.46888356000011</v>
      </c>
      <c r="E37" s="298">
        <v>996.30000000000007</v>
      </c>
      <c r="F37" s="298">
        <v>864.92835868022098</v>
      </c>
      <c r="G37" s="298">
        <v>864.92835868022098</v>
      </c>
      <c r="H37" s="299">
        <v>1160.8256455626506</v>
      </c>
      <c r="I37" s="299">
        <v>1160.8256455626506</v>
      </c>
      <c r="J37" s="299">
        <v>1222.3494047774711</v>
      </c>
      <c r="K37" s="299">
        <v>1002.5</v>
      </c>
      <c r="L37" s="299">
        <v>1281.0221762067897</v>
      </c>
      <c r="M37" s="299">
        <v>1080.6949999999999</v>
      </c>
      <c r="N37" s="299">
        <v>1342.5112406647156</v>
      </c>
      <c r="O37" s="299">
        <v>1342.5112406647156</v>
      </c>
      <c r="P37" s="299">
        <v>1406.951780216622</v>
      </c>
      <c r="Q37" s="299">
        <v>1401.5817352539632</v>
      </c>
      <c r="R37" s="299">
        <v>6413.660247428249</v>
      </c>
      <c r="S37" s="299">
        <v>5988.1136214813296</v>
      </c>
    </row>
    <row r="38" spans="1:19" s="282" customFormat="1" ht="18.75" customHeight="1" x14ac:dyDescent="0.25">
      <c r="A38" s="288" t="s">
        <v>24</v>
      </c>
      <c r="B38" s="266" t="s">
        <v>1046</v>
      </c>
      <c r="C38" s="287" t="s">
        <v>750</v>
      </c>
      <c r="D38" s="298">
        <v>515.16655648000005</v>
      </c>
      <c r="E38" s="298">
        <v>565.71400000000006</v>
      </c>
      <c r="F38" s="298">
        <v>614.14426337381406</v>
      </c>
      <c r="G38" s="298">
        <v>614.14426337381406</v>
      </c>
      <c r="H38" s="299">
        <v>1006.2089</v>
      </c>
      <c r="I38" s="299">
        <v>1006.2089</v>
      </c>
      <c r="J38" s="299">
        <v>1149.5379716999998</v>
      </c>
      <c r="K38" s="299">
        <v>644.29999999999995</v>
      </c>
      <c r="L38" s="299">
        <v>1204.7157943415998</v>
      </c>
      <c r="M38" s="299">
        <v>694.55539999999996</v>
      </c>
      <c r="N38" s="299">
        <v>1262.5421524699966</v>
      </c>
      <c r="O38" s="299">
        <v>1262.5421524699966</v>
      </c>
      <c r="P38" s="299">
        <v>1323.1441757885564</v>
      </c>
      <c r="Q38" s="299">
        <v>1318.0940071786765</v>
      </c>
      <c r="R38" s="299">
        <v>5946.1489943001525</v>
      </c>
      <c r="S38" s="299">
        <v>4925.7004596486731</v>
      </c>
    </row>
    <row r="39" spans="1:19" s="282" customFormat="1" ht="18.75" customHeight="1" x14ac:dyDescent="0.25">
      <c r="A39" s="288" t="s">
        <v>30</v>
      </c>
      <c r="B39" s="266" t="s">
        <v>939</v>
      </c>
      <c r="C39" s="287" t="s">
        <v>750</v>
      </c>
      <c r="D39" s="298">
        <v>0</v>
      </c>
      <c r="E39" s="298">
        <v>0</v>
      </c>
      <c r="F39" s="298">
        <v>0</v>
      </c>
      <c r="G39" s="298">
        <v>0</v>
      </c>
      <c r="H39" s="299">
        <v>0</v>
      </c>
      <c r="I39" s="299">
        <v>0</v>
      </c>
      <c r="J39" s="299">
        <v>0</v>
      </c>
      <c r="K39" s="299">
        <v>0</v>
      </c>
      <c r="L39" s="299">
        <v>0</v>
      </c>
      <c r="M39" s="299">
        <v>0</v>
      </c>
      <c r="N39" s="299">
        <v>0</v>
      </c>
      <c r="O39" s="299">
        <v>0</v>
      </c>
      <c r="P39" s="299">
        <v>0</v>
      </c>
      <c r="Q39" s="299">
        <v>0</v>
      </c>
      <c r="R39" s="299">
        <v>0</v>
      </c>
      <c r="S39" s="299">
        <v>0</v>
      </c>
    </row>
    <row r="40" spans="1:19" s="282" customFormat="1" ht="18.75" customHeight="1" x14ac:dyDescent="0.25">
      <c r="A40" s="288" t="s">
        <v>38</v>
      </c>
      <c r="B40" s="266" t="s">
        <v>1047</v>
      </c>
      <c r="C40" s="287" t="s">
        <v>750</v>
      </c>
      <c r="D40" s="298">
        <v>0</v>
      </c>
      <c r="E40" s="298">
        <v>0</v>
      </c>
      <c r="F40" s="298">
        <v>0</v>
      </c>
      <c r="G40" s="298">
        <v>0</v>
      </c>
      <c r="H40" s="299">
        <v>0</v>
      </c>
      <c r="I40" s="299">
        <v>0</v>
      </c>
      <c r="J40" s="299">
        <v>0</v>
      </c>
      <c r="K40" s="299">
        <v>0</v>
      </c>
      <c r="L40" s="299">
        <v>0</v>
      </c>
      <c r="M40" s="299">
        <v>0</v>
      </c>
      <c r="N40" s="299">
        <v>0</v>
      </c>
      <c r="O40" s="299">
        <v>0</v>
      </c>
      <c r="P40" s="299">
        <v>0</v>
      </c>
      <c r="Q40" s="299">
        <v>0</v>
      </c>
      <c r="R40" s="299">
        <v>0</v>
      </c>
      <c r="S40" s="299">
        <v>0</v>
      </c>
    </row>
    <row r="41" spans="1:19" s="282" customFormat="1" ht="18.75" customHeight="1" x14ac:dyDescent="0.25">
      <c r="A41" s="288" t="s">
        <v>39</v>
      </c>
      <c r="B41" s="266" t="s">
        <v>940</v>
      </c>
      <c r="C41" s="287" t="s">
        <v>750</v>
      </c>
      <c r="D41" s="298">
        <v>1.5842801899999999</v>
      </c>
      <c r="E41" s="298">
        <v>1.9450000000000001</v>
      </c>
      <c r="F41" s="298">
        <v>2.028635</v>
      </c>
      <c r="G41" s="298">
        <v>2.028635</v>
      </c>
      <c r="H41" s="299">
        <v>2.148324465</v>
      </c>
      <c r="I41" s="299">
        <v>2.148324465</v>
      </c>
      <c r="J41" s="299">
        <v>2.2621856616450002</v>
      </c>
      <c r="K41" s="299">
        <v>1.11523423</v>
      </c>
      <c r="L41" s="299">
        <v>2.3707705734039601</v>
      </c>
      <c r="M41" s="299">
        <v>1.20222249994</v>
      </c>
      <c r="N41" s="299">
        <v>2.4845675609273501</v>
      </c>
      <c r="O41" s="299">
        <v>2.4845675609273501</v>
      </c>
      <c r="P41" s="299">
        <v>2.603826803851863</v>
      </c>
      <c r="Q41" s="299">
        <v>2.5938885336081534</v>
      </c>
      <c r="R41" s="299">
        <v>11.869675064828174</v>
      </c>
      <c r="S41" s="299">
        <v>9.5442372894755039</v>
      </c>
    </row>
    <row r="42" spans="1:19" s="282" customFormat="1" ht="18.75" customHeight="1" x14ac:dyDescent="0.25">
      <c r="A42" s="288" t="s">
        <v>40</v>
      </c>
      <c r="B42" s="266" t="s">
        <v>941</v>
      </c>
      <c r="C42" s="287" t="s">
        <v>750</v>
      </c>
      <c r="D42" s="298">
        <v>0</v>
      </c>
      <c r="E42" s="298">
        <v>0</v>
      </c>
      <c r="F42" s="298">
        <v>0</v>
      </c>
      <c r="G42" s="298">
        <v>0</v>
      </c>
      <c r="H42" s="299">
        <v>0</v>
      </c>
      <c r="I42" s="299">
        <v>0</v>
      </c>
      <c r="J42" s="299">
        <v>0</v>
      </c>
      <c r="K42" s="299">
        <v>0</v>
      </c>
      <c r="L42" s="299">
        <v>0</v>
      </c>
      <c r="M42" s="299">
        <v>0</v>
      </c>
      <c r="N42" s="299">
        <v>0</v>
      </c>
      <c r="O42" s="299">
        <v>0</v>
      </c>
      <c r="P42" s="299">
        <v>0</v>
      </c>
      <c r="Q42" s="299">
        <v>0</v>
      </c>
      <c r="R42" s="299">
        <v>0</v>
      </c>
      <c r="S42" s="299">
        <v>0</v>
      </c>
    </row>
    <row r="43" spans="1:19" s="282" customFormat="1" ht="18.75" customHeight="1" x14ac:dyDescent="0.25">
      <c r="A43" s="288" t="s">
        <v>41</v>
      </c>
      <c r="B43" s="266" t="s">
        <v>1054</v>
      </c>
      <c r="C43" s="287" t="s">
        <v>750</v>
      </c>
      <c r="D43" s="298">
        <v>0</v>
      </c>
      <c r="E43" s="298">
        <v>0</v>
      </c>
      <c r="F43" s="298">
        <v>0</v>
      </c>
      <c r="G43" s="298">
        <v>0</v>
      </c>
      <c r="H43" s="299">
        <v>0</v>
      </c>
      <c r="I43" s="299">
        <v>0</v>
      </c>
      <c r="J43" s="299">
        <v>0</v>
      </c>
      <c r="K43" s="299">
        <v>0</v>
      </c>
      <c r="L43" s="299">
        <v>0</v>
      </c>
      <c r="M43" s="299">
        <v>0</v>
      </c>
      <c r="N43" s="299">
        <v>0</v>
      </c>
      <c r="O43" s="299">
        <v>0</v>
      </c>
      <c r="P43" s="299">
        <v>0</v>
      </c>
      <c r="Q43" s="299">
        <v>0</v>
      </c>
      <c r="R43" s="299">
        <v>0</v>
      </c>
      <c r="S43" s="299">
        <v>0</v>
      </c>
    </row>
    <row r="44" spans="1:19" s="282" customFormat="1" ht="31.5" customHeight="1" x14ac:dyDescent="0.25">
      <c r="A44" s="288" t="s">
        <v>42</v>
      </c>
      <c r="B44" s="267" t="s">
        <v>819</v>
      </c>
      <c r="C44" s="287" t="s">
        <v>750</v>
      </c>
      <c r="D44" s="298">
        <v>0</v>
      </c>
      <c r="E44" s="298">
        <v>0</v>
      </c>
      <c r="F44" s="298">
        <v>0</v>
      </c>
      <c r="G44" s="298">
        <v>0</v>
      </c>
      <c r="H44" s="299">
        <v>0</v>
      </c>
      <c r="I44" s="299">
        <v>0</v>
      </c>
      <c r="J44" s="299">
        <v>0</v>
      </c>
      <c r="K44" s="299">
        <v>0</v>
      </c>
      <c r="L44" s="299">
        <v>0</v>
      </c>
      <c r="M44" s="299">
        <v>0</v>
      </c>
      <c r="N44" s="299">
        <v>0</v>
      </c>
      <c r="O44" s="299">
        <v>0</v>
      </c>
      <c r="P44" s="299">
        <v>0</v>
      </c>
      <c r="Q44" s="299">
        <v>0</v>
      </c>
      <c r="R44" s="299">
        <v>0</v>
      </c>
      <c r="S44" s="299">
        <v>0</v>
      </c>
    </row>
    <row r="45" spans="1:19" s="282" customFormat="1" ht="18.75" customHeight="1" x14ac:dyDescent="0.25">
      <c r="A45" s="288" t="s">
        <v>978</v>
      </c>
      <c r="B45" s="136" t="s">
        <v>644</v>
      </c>
      <c r="C45" s="287" t="s">
        <v>750</v>
      </c>
      <c r="D45" s="298">
        <v>0</v>
      </c>
      <c r="E45" s="298">
        <v>0</v>
      </c>
      <c r="F45" s="298">
        <v>0</v>
      </c>
      <c r="G45" s="298">
        <v>0</v>
      </c>
      <c r="H45" s="299">
        <v>0</v>
      </c>
      <c r="I45" s="299">
        <v>0</v>
      </c>
      <c r="J45" s="299">
        <v>0</v>
      </c>
      <c r="K45" s="299">
        <v>0</v>
      </c>
      <c r="L45" s="299">
        <v>0</v>
      </c>
      <c r="M45" s="299">
        <v>0</v>
      </c>
      <c r="N45" s="299">
        <v>0</v>
      </c>
      <c r="O45" s="299">
        <v>0</v>
      </c>
      <c r="P45" s="299">
        <v>0</v>
      </c>
      <c r="Q45" s="299">
        <v>0</v>
      </c>
      <c r="R45" s="299">
        <v>0</v>
      </c>
      <c r="S45" s="299">
        <v>0</v>
      </c>
    </row>
    <row r="46" spans="1:19" s="282" customFormat="1" ht="18.75" customHeight="1" x14ac:dyDescent="0.25">
      <c r="A46" s="288" t="s">
        <v>979</v>
      </c>
      <c r="B46" s="136" t="s">
        <v>632</v>
      </c>
      <c r="C46" s="287" t="s">
        <v>750</v>
      </c>
      <c r="D46" s="298">
        <v>0</v>
      </c>
      <c r="E46" s="298">
        <v>0</v>
      </c>
      <c r="F46" s="298">
        <v>0</v>
      </c>
      <c r="G46" s="298">
        <v>0</v>
      </c>
      <c r="H46" s="299">
        <v>0</v>
      </c>
      <c r="I46" s="299">
        <v>0</v>
      </c>
      <c r="J46" s="299">
        <v>0</v>
      </c>
      <c r="K46" s="299">
        <v>0</v>
      </c>
      <c r="L46" s="299">
        <v>0</v>
      </c>
      <c r="M46" s="299">
        <v>0</v>
      </c>
      <c r="N46" s="299">
        <v>0</v>
      </c>
      <c r="O46" s="299">
        <v>0</v>
      </c>
      <c r="P46" s="299">
        <v>0</v>
      </c>
      <c r="Q46" s="299">
        <v>0</v>
      </c>
      <c r="R46" s="299">
        <v>0</v>
      </c>
      <c r="S46" s="299">
        <v>0</v>
      </c>
    </row>
    <row r="47" spans="1:19" s="282" customFormat="1" ht="18.75" customHeight="1" x14ac:dyDescent="0.25">
      <c r="A47" s="288" t="s">
        <v>43</v>
      </c>
      <c r="B47" s="266" t="s">
        <v>942</v>
      </c>
      <c r="C47" s="287" t="s">
        <v>750</v>
      </c>
      <c r="D47" s="298">
        <v>606.06886511999971</v>
      </c>
      <c r="E47" s="298">
        <v>717.34099999999989</v>
      </c>
      <c r="F47" s="298">
        <v>874.26819367514565</v>
      </c>
      <c r="G47" s="298">
        <v>874.26819367514565</v>
      </c>
      <c r="H47" s="299">
        <v>925.85001710197935</v>
      </c>
      <c r="I47" s="299">
        <v>925.85001710197935</v>
      </c>
      <c r="J47" s="299">
        <v>974.92006800838431</v>
      </c>
      <c r="K47" s="299">
        <v>1257.7847657699999</v>
      </c>
      <c r="L47" s="299">
        <v>1021.7162312727867</v>
      </c>
      <c r="M47" s="299">
        <v>1355.89197750006</v>
      </c>
      <c r="N47" s="299">
        <v>1070.7586103738804</v>
      </c>
      <c r="O47" s="299">
        <v>1070.7586103738804</v>
      </c>
      <c r="P47" s="299">
        <v>1122.1550236718267</v>
      </c>
      <c r="Q47" s="299">
        <v>1117.8719892303313</v>
      </c>
      <c r="R47" s="299">
        <v>5115.3999504288577</v>
      </c>
      <c r="S47" s="299">
        <v>5728.1573599762514</v>
      </c>
    </row>
    <row r="48" spans="1:19" s="309" customFormat="1" ht="18.75" customHeight="1" x14ac:dyDescent="0.25">
      <c r="A48" s="304" t="s">
        <v>838</v>
      </c>
      <c r="B48" s="310" t="s">
        <v>1011</v>
      </c>
      <c r="C48" s="306" t="s">
        <v>750</v>
      </c>
      <c r="D48" s="307">
        <v>1020.409</v>
      </c>
      <c r="E48" s="307">
        <v>1189.6490000000001</v>
      </c>
      <c r="F48" s="307">
        <v>1240.803907</v>
      </c>
      <c r="G48" s="307">
        <v>1240.803907</v>
      </c>
      <c r="H48" s="308">
        <v>1845.532119254</v>
      </c>
      <c r="I48" s="308">
        <v>1845.532119254</v>
      </c>
      <c r="J48" s="308">
        <v>1943.3453215744619</v>
      </c>
      <c r="K48" s="308">
        <v>1630.4971</v>
      </c>
      <c r="L48" s="308">
        <v>2036.6258970100362</v>
      </c>
      <c r="M48" s="308">
        <v>1757.6758737999999</v>
      </c>
      <c r="N48" s="308">
        <v>2134.3839400665174</v>
      </c>
      <c r="O48" s="308">
        <v>2134.3839400665174</v>
      </c>
      <c r="P48" s="308">
        <v>2236.8343691897103</v>
      </c>
      <c r="Q48" s="308">
        <v>2228.2968334294446</v>
      </c>
      <c r="R48" s="308">
        <v>10196.721647094728</v>
      </c>
      <c r="S48" s="308">
        <v>9596.3858665499611</v>
      </c>
    </row>
    <row r="49" spans="1:19" s="282" customFormat="1" ht="18.75" customHeight="1" x14ac:dyDescent="0.25">
      <c r="A49" s="288" t="s">
        <v>839</v>
      </c>
      <c r="B49" s="136" t="s">
        <v>930</v>
      </c>
      <c r="C49" s="287" t="s">
        <v>750</v>
      </c>
      <c r="D49" s="298">
        <v>970.31499999999994</v>
      </c>
      <c r="E49" s="298">
        <v>1114.5070000000001</v>
      </c>
      <c r="F49" s="298">
        <v>1162.430801</v>
      </c>
      <c r="G49" s="298">
        <v>1162.430801</v>
      </c>
      <c r="H49" s="299">
        <v>1762.5350000000001</v>
      </c>
      <c r="I49" s="299">
        <v>1762.5350000000001</v>
      </c>
      <c r="J49" s="299">
        <v>1855.949355</v>
      </c>
      <c r="K49" s="299">
        <v>1546.24</v>
      </c>
      <c r="L49" s="299">
        <v>1945.0349240399999</v>
      </c>
      <c r="M49" s="299">
        <v>1666.84672</v>
      </c>
      <c r="N49" s="299">
        <v>2038.3966003939197</v>
      </c>
      <c r="O49" s="299">
        <v>2038.3966003939197</v>
      </c>
      <c r="P49" s="299">
        <v>2136.2396372128278</v>
      </c>
      <c r="Q49" s="299">
        <v>2128.0860508112523</v>
      </c>
      <c r="R49" s="299">
        <v>9738.1555166467479</v>
      </c>
      <c r="S49" s="299">
        <v>9142.1043712051724</v>
      </c>
    </row>
    <row r="50" spans="1:19" s="282" customFormat="1" ht="18.75" customHeight="1" x14ac:dyDescent="0.25">
      <c r="A50" s="288" t="s">
        <v>840</v>
      </c>
      <c r="B50" s="268" t="s">
        <v>1092</v>
      </c>
      <c r="C50" s="287" t="s">
        <v>750</v>
      </c>
      <c r="D50" s="298">
        <v>4.2</v>
      </c>
      <c r="E50" s="298">
        <v>8.7940000000000005</v>
      </c>
      <c r="F50" s="298">
        <v>9.1721419999999991</v>
      </c>
      <c r="G50" s="298">
        <v>9.1721419999999991</v>
      </c>
      <c r="H50" s="299">
        <v>9.7132983779999993</v>
      </c>
      <c r="I50" s="299">
        <v>9.7132983779999993</v>
      </c>
      <c r="J50" s="299">
        <v>10.228103192033998</v>
      </c>
      <c r="K50" s="299">
        <v>10.007099999999999</v>
      </c>
      <c r="L50" s="299">
        <v>10.719052145251631</v>
      </c>
      <c r="M50" s="299">
        <v>10.787653799999998</v>
      </c>
      <c r="N50" s="299">
        <v>11.233566648223709</v>
      </c>
      <c r="O50" s="299">
        <v>11.233566648223709</v>
      </c>
      <c r="P50" s="299">
        <v>11.772777847338448</v>
      </c>
      <c r="Q50" s="299">
        <v>11.727843580745553</v>
      </c>
      <c r="R50" s="299">
        <v>53.66679821084778</v>
      </c>
      <c r="S50" s="299">
        <v>53.469462406969257</v>
      </c>
    </row>
    <row r="51" spans="1:19" s="282" customFormat="1" ht="18.75" customHeight="1" x14ac:dyDescent="0.25">
      <c r="A51" s="288" t="s">
        <v>841</v>
      </c>
      <c r="B51" s="270" t="s">
        <v>646</v>
      </c>
      <c r="C51" s="287" t="s">
        <v>750</v>
      </c>
      <c r="D51" s="298">
        <v>0</v>
      </c>
      <c r="E51" s="298">
        <v>8.7940000000000005</v>
      </c>
      <c r="F51" s="298">
        <v>9.1721419999999991</v>
      </c>
      <c r="G51" s="298">
        <v>9.1721419999999991</v>
      </c>
      <c r="H51" s="299">
        <v>9.7132983779999993</v>
      </c>
      <c r="I51" s="299">
        <v>9.7132983779999993</v>
      </c>
      <c r="J51" s="299">
        <v>10.228103192033998</v>
      </c>
      <c r="K51" s="299">
        <v>10.007099999999999</v>
      </c>
      <c r="L51" s="299">
        <v>10.719052145251631</v>
      </c>
      <c r="M51" s="299">
        <v>10.787653799999998</v>
      </c>
      <c r="N51" s="299">
        <v>11.233566648223709</v>
      </c>
      <c r="O51" s="299">
        <v>11.233566648223709</v>
      </c>
      <c r="P51" s="299">
        <v>11.772777847338448</v>
      </c>
      <c r="Q51" s="299">
        <v>11.727843580745553</v>
      </c>
      <c r="R51" s="299">
        <v>53.66679821084778</v>
      </c>
      <c r="S51" s="299">
        <v>53.469462406969257</v>
      </c>
    </row>
    <row r="52" spans="1:19" s="282" customFormat="1" ht="31.5" customHeight="1" x14ac:dyDescent="0.25">
      <c r="A52" s="288" t="s">
        <v>842</v>
      </c>
      <c r="B52" s="271" t="s">
        <v>520</v>
      </c>
      <c r="C52" s="287" t="s">
        <v>750</v>
      </c>
      <c r="D52" s="298">
        <v>0</v>
      </c>
      <c r="E52" s="298">
        <v>0</v>
      </c>
      <c r="F52" s="298">
        <v>0</v>
      </c>
      <c r="G52" s="298">
        <v>0</v>
      </c>
      <c r="H52" s="299">
        <v>0</v>
      </c>
      <c r="I52" s="299">
        <v>0</v>
      </c>
      <c r="J52" s="299">
        <v>0</v>
      </c>
      <c r="K52" s="299">
        <v>0</v>
      </c>
      <c r="L52" s="299">
        <v>0</v>
      </c>
      <c r="M52" s="299">
        <v>0</v>
      </c>
      <c r="N52" s="299">
        <v>0</v>
      </c>
      <c r="O52" s="299">
        <v>0</v>
      </c>
      <c r="P52" s="299">
        <v>0</v>
      </c>
      <c r="Q52" s="299">
        <v>0</v>
      </c>
      <c r="R52" s="299">
        <v>0</v>
      </c>
      <c r="S52" s="299">
        <v>0</v>
      </c>
    </row>
    <row r="53" spans="1:19" s="282" customFormat="1" ht="18.75" customHeight="1" x14ac:dyDescent="0.25">
      <c r="A53" s="288" t="s">
        <v>843</v>
      </c>
      <c r="B53" s="271" t="s">
        <v>645</v>
      </c>
      <c r="C53" s="287" t="s">
        <v>750</v>
      </c>
      <c r="D53" s="298">
        <v>0</v>
      </c>
      <c r="E53" s="298">
        <v>0</v>
      </c>
      <c r="F53" s="298">
        <v>0</v>
      </c>
      <c r="G53" s="298">
        <v>0</v>
      </c>
      <c r="H53" s="299">
        <v>0</v>
      </c>
      <c r="I53" s="299">
        <v>0</v>
      </c>
      <c r="J53" s="299">
        <v>0</v>
      </c>
      <c r="K53" s="299">
        <v>0</v>
      </c>
      <c r="L53" s="299">
        <v>0</v>
      </c>
      <c r="M53" s="299">
        <v>0</v>
      </c>
      <c r="N53" s="299">
        <v>0</v>
      </c>
      <c r="O53" s="299">
        <v>0</v>
      </c>
      <c r="P53" s="299">
        <v>0</v>
      </c>
      <c r="Q53" s="299">
        <v>0</v>
      </c>
      <c r="R53" s="299">
        <v>0</v>
      </c>
      <c r="S53" s="299">
        <v>0</v>
      </c>
    </row>
    <row r="54" spans="1:19" s="282" customFormat="1" ht="18.75" customHeight="1" x14ac:dyDescent="0.25">
      <c r="A54" s="288" t="s">
        <v>844</v>
      </c>
      <c r="B54" s="270" t="s">
        <v>606</v>
      </c>
      <c r="C54" s="287" t="s">
        <v>750</v>
      </c>
      <c r="D54" s="298">
        <v>0</v>
      </c>
      <c r="E54" s="298">
        <v>0</v>
      </c>
      <c r="F54" s="298">
        <v>0</v>
      </c>
      <c r="G54" s="298">
        <v>0</v>
      </c>
      <c r="H54" s="299">
        <v>0</v>
      </c>
      <c r="I54" s="299">
        <v>0</v>
      </c>
      <c r="J54" s="299">
        <v>0</v>
      </c>
      <c r="K54" s="299">
        <v>0</v>
      </c>
      <c r="L54" s="299">
        <v>0</v>
      </c>
      <c r="M54" s="299">
        <v>0</v>
      </c>
      <c r="N54" s="299">
        <v>0</v>
      </c>
      <c r="O54" s="299">
        <v>0</v>
      </c>
      <c r="P54" s="299">
        <v>0</v>
      </c>
      <c r="Q54" s="299">
        <v>0</v>
      </c>
      <c r="R54" s="299">
        <v>0</v>
      </c>
      <c r="S54" s="299">
        <v>0</v>
      </c>
    </row>
    <row r="55" spans="1:19" s="282" customFormat="1" ht="18.75" customHeight="1" x14ac:dyDescent="0.25">
      <c r="A55" s="288" t="s">
        <v>845</v>
      </c>
      <c r="B55" s="268" t="s">
        <v>931</v>
      </c>
      <c r="C55" s="287" t="s">
        <v>750</v>
      </c>
      <c r="D55" s="298">
        <v>45.855425230000002</v>
      </c>
      <c r="E55" s="298">
        <v>65.048000000000002</v>
      </c>
      <c r="F55" s="298">
        <v>67.845063999999994</v>
      </c>
      <c r="G55" s="298">
        <v>67.845063999999994</v>
      </c>
      <c r="H55" s="299">
        <v>71.84792277599999</v>
      </c>
      <c r="I55" s="299">
        <v>71.84792277599999</v>
      </c>
      <c r="J55" s="299">
        <v>75.655862683127992</v>
      </c>
      <c r="K55" s="299">
        <v>59.94</v>
      </c>
      <c r="L55" s="299">
        <v>79.287344091918129</v>
      </c>
      <c r="M55" s="299">
        <v>64.615319999999997</v>
      </c>
      <c r="N55" s="299">
        <v>83.093136608330212</v>
      </c>
      <c r="O55" s="299">
        <v>83.093136608330212</v>
      </c>
      <c r="P55" s="299">
        <v>87.081607165530059</v>
      </c>
      <c r="Q55" s="299">
        <v>86.749234619096754</v>
      </c>
      <c r="R55" s="299">
        <v>396.9658733249064</v>
      </c>
      <c r="S55" s="299">
        <v>366.24561400342697</v>
      </c>
    </row>
    <row r="56" spans="1:19" s="282" customFormat="1" ht="18.75" customHeight="1" x14ac:dyDescent="0.25">
      <c r="A56" s="288" t="s">
        <v>846</v>
      </c>
      <c r="B56" s="268" t="s">
        <v>932</v>
      </c>
      <c r="C56" s="287" t="s">
        <v>750</v>
      </c>
      <c r="D56" s="298">
        <v>3.8574770000000001E-2</v>
      </c>
      <c r="E56" s="298">
        <v>1.3</v>
      </c>
      <c r="F56" s="298">
        <v>1.3558999999999999</v>
      </c>
      <c r="G56" s="298">
        <v>1.3558999999999999</v>
      </c>
      <c r="H56" s="299">
        <v>1.4358981</v>
      </c>
      <c r="I56" s="299">
        <v>1.4358981</v>
      </c>
      <c r="J56" s="299">
        <v>1.5120006992999999</v>
      </c>
      <c r="K56" s="299">
        <v>14.310000000000002</v>
      </c>
      <c r="L56" s="299">
        <v>1.5845767328663998</v>
      </c>
      <c r="M56" s="299">
        <v>15.426180000000002</v>
      </c>
      <c r="N56" s="299">
        <v>1.660636416043987</v>
      </c>
      <c r="O56" s="299">
        <v>1.660636416043987</v>
      </c>
      <c r="P56" s="299">
        <v>1.7403469640140983</v>
      </c>
      <c r="Q56" s="299">
        <v>1.7337044183499224</v>
      </c>
      <c r="R56" s="299">
        <v>7.9334589122244852</v>
      </c>
      <c r="S56" s="299">
        <v>34.566418934393916</v>
      </c>
    </row>
    <row r="57" spans="1:19" s="309" customFormat="1" ht="18.75" customHeight="1" x14ac:dyDescent="0.25">
      <c r="A57" s="304" t="s">
        <v>847</v>
      </c>
      <c r="B57" s="310" t="s">
        <v>1012</v>
      </c>
      <c r="C57" s="306" t="s">
        <v>750</v>
      </c>
      <c r="D57" s="307">
        <v>0</v>
      </c>
      <c r="E57" s="307">
        <v>0</v>
      </c>
      <c r="F57" s="307">
        <v>0</v>
      </c>
      <c r="G57" s="307">
        <v>0</v>
      </c>
      <c r="H57" s="308">
        <v>0</v>
      </c>
      <c r="I57" s="308">
        <v>0</v>
      </c>
      <c r="J57" s="308">
        <v>0</v>
      </c>
      <c r="K57" s="308">
        <v>0</v>
      </c>
      <c r="L57" s="308">
        <v>0</v>
      </c>
      <c r="M57" s="308">
        <v>0</v>
      </c>
      <c r="N57" s="308">
        <v>0</v>
      </c>
      <c r="O57" s="308">
        <v>0</v>
      </c>
      <c r="P57" s="308">
        <v>0</v>
      </c>
      <c r="Q57" s="308">
        <v>0</v>
      </c>
      <c r="R57" s="308">
        <v>0</v>
      </c>
      <c r="S57" s="308">
        <v>0</v>
      </c>
    </row>
    <row r="58" spans="1:19" s="282" customFormat="1" ht="31.5" customHeight="1" x14ac:dyDescent="0.25">
      <c r="A58" s="288" t="s">
        <v>848</v>
      </c>
      <c r="B58" s="136" t="s">
        <v>734</v>
      </c>
      <c r="C58" s="287" t="s">
        <v>750</v>
      </c>
      <c r="D58" s="298">
        <v>0</v>
      </c>
      <c r="E58" s="298">
        <v>0</v>
      </c>
      <c r="F58" s="298">
        <v>0</v>
      </c>
      <c r="G58" s="298">
        <v>0</v>
      </c>
      <c r="H58" s="299">
        <v>0</v>
      </c>
      <c r="I58" s="299">
        <v>0</v>
      </c>
      <c r="J58" s="299">
        <v>0</v>
      </c>
      <c r="K58" s="299">
        <v>0</v>
      </c>
      <c r="L58" s="299">
        <v>0</v>
      </c>
      <c r="M58" s="299">
        <v>0</v>
      </c>
      <c r="N58" s="299">
        <v>0</v>
      </c>
      <c r="O58" s="299">
        <v>0</v>
      </c>
      <c r="P58" s="299">
        <v>0</v>
      </c>
      <c r="Q58" s="299">
        <v>0</v>
      </c>
      <c r="R58" s="299">
        <v>0</v>
      </c>
      <c r="S58" s="299">
        <v>0</v>
      </c>
    </row>
    <row r="59" spans="1:19" s="282" customFormat="1" ht="31.5" customHeight="1" x14ac:dyDescent="0.25">
      <c r="A59" s="288" t="s">
        <v>849</v>
      </c>
      <c r="B59" s="136" t="s">
        <v>736</v>
      </c>
      <c r="C59" s="287" t="s">
        <v>750</v>
      </c>
      <c r="D59" s="298">
        <v>0</v>
      </c>
      <c r="E59" s="298">
        <v>0</v>
      </c>
      <c r="F59" s="298">
        <v>0</v>
      </c>
      <c r="G59" s="298">
        <v>0</v>
      </c>
      <c r="H59" s="299">
        <v>0</v>
      </c>
      <c r="I59" s="299">
        <v>0</v>
      </c>
      <c r="J59" s="299">
        <v>0</v>
      </c>
      <c r="K59" s="299">
        <v>0</v>
      </c>
      <c r="L59" s="299">
        <v>0</v>
      </c>
      <c r="M59" s="299">
        <v>0</v>
      </c>
      <c r="N59" s="299">
        <v>0</v>
      </c>
      <c r="O59" s="299">
        <v>0</v>
      </c>
      <c r="P59" s="299">
        <v>0</v>
      </c>
      <c r="Q59" s="299">
        <v>0</v>
      </c>
      <c r="R59" s="299">
        <v>0</v>
      </c>
      <c r="S59" s="299">
        <v>0</v>
      </c>
    </row>
    <row r="60" spans="1:19" s="282" customFormat="1" ht="18.75" customHeight="1" x14ac:dyDescent="0.25">
      <c r="A60" s="288" t="s">
        <v>850</v>
      </c>
      <c r="B60" s="268" t="s">
        <v>1048</v>
      </c>
      <c r="C60" s="287" t="s">
        <v>750</v>
      </c>
      <c r="D60" s="298">
        <v>0</v>
      </c>
      <c r="E60" s="298">
        <v>0</v>
      </c>
      <c r="F60" s="298">
        <v>0</v>
      </c>
      <c r="G60" s="298">
        <v>0</v>
      </c>
      <c r="H60" s="299">
        <v>0</v>
      </c>
      <c r="I60" s="299">
        <v>0</v>
      </c>
      <c r="J60" s="299">
        <v>0</v>
      </c>
      <c r="K60" s="299">
        <v>0</v>
      </c>
      <c r="L60" s="299">
        <v>0</v>
      </c>
      <c r="M60" s="299">
        <v>0</v>
      </c>
      <c r="N60" s="299">
        <v>0</v>
      </c>
      <c r="O60" s="299">
        <v>0</v>
      </c>
      <c r="P60" s="299">
        <v>0</v>
      </c>
      <c r="Q60" s="299">
        <v>0</v>
      </c>
      <c r="R60" s="299">
        <v>0</v>
      </c>
      <c r="S60" s="299">
        <v>0</v>
      </c>
    </row>
    <row r="61" spans="1:19" s="282" customFormat="1" ht="18.75" customHeight="1" x14ac:dyDescent="0.25">
      <c r="A61" s="288" t="s">
        <v>851</v>
      </c>
      <c r="B61" s="268" t="s">
        <v>1134</v>
      </c>
      <c r="C61" s="287" t="s">
        <v>750</v>
      </c>
      <c r="D61" s="298">
        <v>0</v>
      </c>
      <c r="E61" s="298">
        <v>0</v>
      </c>
      <c r="F61" s="298">
        <v>0</v>
      </c>
      <c r="G61" s="298">
        <v>0</v>
      </c>
      <c r="H61" s="299">
        <v>0</v>
      </c>
      <c r="I61" s="299">
        <v>0</v>
      </c>
      <c r="J61" s="299">
        <v>0</v>
      </c>
      <c r="K61" s="299">
        <v>0</v>
      </c>
      <c r="L61" s="299">
        <v>0</v>
      </c>
      <c r="M61" s="299">
        <v>0</v>
      </c>
      <c r="N61" s="299">
        <v>0</v>
      </c>
      <c r="O61" s="299">
        <v>0</v>
      </c>
      <c r="P61" s="299">
        <v>0</v>
      </c>
      <c r="Q61" s="299">
        <v>0</v>
      </c>
      <c r="R61" s="299">
        <v>0</v>
      </c>
      <c r="S61" s="299">
        <v>0</v>
      </c>
    </row>
    <row r="62" spans="1:19" s="282" customFormat="1" ht="18.75" customHeight="1" x14ac:dyDescent="0.25">
      <c r="A62" s="288" t="s">
        <v>852</v>
      </c>
      <c r="B62" s="268" t="s">
        <v>521</v>
      </c>
      <c r="C62" s="287" t="s">
        <v>750</v>
      </c>
      <c r="D62" s="298">
        <v>92.765000000000001</v>
      </c>
      <c r="E62" s="298">
        <v>96.10454</v>
      </c>
      <c r="F62" s="298">
        <v>100.23703522</v>
      </c>
      <c r="G62" s="298">
        <v>100.23703522</v>
      </c>
      <c r="H62" s="299">
        <v>106.15102029798</v>
      </c>
      <c r="I62" s="299">
        <v>106.15102029798</v>
      </c>
      <c r="J62" s="299">
        <v>111.77702437377293</v>
      </c>
      <c r="K62" s="299">
        <v>0</v>
      </c>
      <c r="L62" s="299">
        <v>117.14232154371402</v>
      </c>
      <c r="M62" s="299">
        <v>0</v>
      </c>
      <c r="N62" s="299">
        <v>122.76515297781229</v>
      </c>
      <c r="O62" s="299">
        <v>122.76515297781229</v>
      </c>
      <c r="P62" s="299">
        <v>128.65788032074727</v>
      </c>
      <c r="Q62" s="299">
        <v>128.16681970883604</v>
      </c>
      <c r="R62" s="299">
        <v>586.49339951402658</v>
      </c>
      <c r="S62" s="299">
        <v>357.08299298462833</v>
      </c>
    </row>
    <row r="63" spans="1:19" s="309" customFormat="1" ht="18.75" customHeight="1" x14ac:dyDescent="0.25">
      <c r="A63" s="304" t="s">
        <v>853</v>
      </c>
      <c r="B63" s="310" t="s">
        <v>822</v>
      </c>
      <c r="C63" s="306" t="s">
        <v>750</v>
      </c>
      <c r="D63" s="307">
        <v>401.41399999999999</v>
      </c>
      <c r="E63" s="307">
        <v>454.39799999999997</v>
      </c>
      <c r="F63" s="307">
        <v>473.93711399999995</v>
      </c>
      <c r="G63" s="307">
        <v>473.93711399999995</v>
      </c>
      <c r="H63" s="308">
        <v>501.89940372599995</v>
      </c>
      <c r="I63" s="308">
        <v>501.89940372599995</v>
      </c>
      <c r="J63" s="308">
        <v>528.50007212347793</v>
      </c>
      <c r="K63" s="308">
        <v>577.44000000000005</v>
      </c>
      <c r="L63" s="308">
        <v>553.86807558540488</v>
      </c>
      <c r="M63" s="308">
        <v>622.48032000000012</v>
      </c>
      <c r="N63" s="308">
        <v>580.45374321350425</v>
      </c>
      <c r="O63" s="308">
        <v>580.45374321350425</v>
      </c>
      <c r="P63" s="308">
        <v>608.31552288775242</v>
      </c>
      <c r="Q63" s="308">
        <v>605.99370791489844</v>
      </c>
      <c r="R63" s="308">
        <v>2773.0368175361391</v>
      </c>
      <c r="S63" s="308">
        <v>2888.267174854403</v>
      </c>
    </row>
    <row r="64" spans="1:19" s="309" customFormat="1" ht="18.75" customHeight="1" x14ac:dyDescent="0.25">
      <c r="A64" s="304" t="s">
        <v>854</v>
      </c>
      <c r="B64" s="310" t="s">
        <v>1139</v>
      </c>
      <c r="C64" s="306" t="s">
        <v>750</v>
      </c>
      <c r="D64" s="307">
        <v>164.71199999999999</v>
      </c>
      <c r="E64" s="307">
        <v>174.84399999999999</v>
      </c>
      <c r="F64" s="307">
        <v>174.84399999999999</v>
      </c>
      <c r="G64" s="307">
        <v>174.84399999999999</v>
      </c>
      <c r="H64" s="308">
        <v>157.80204590393225</v>
      </c>
      <c r="I64" s="308">
        <v>157.80204590393225</v>
      </c>
      <c r="J64" s="308">
        <v>166.16555433684064</v>
      </c>
      <c r="K64" s="308">
        <v>183.15</v>
      </c>
      <c r="L64" s="308">
        <v>174.141500945009</v>
      </c>
      <c r="M64" s="308">
        <v>197.4357</v>
      </c>
      <c r="N64" s="308">
        <v>182.50029299036942</v>
      </c>
      <c r="O64" s="308">
        <v>182.50029299036942</v>
      </c>
      <c r="P64" s="308">
        <v>191.26030705390713</v>
      </c>
      <c r="Q64" s="308">
        <v>190.53030588194568</v>
      </c>
      <c r="R64" s="308">
        <v>871.86970123005835</v>
      </c>
      <c r="S64" s="308">
        <v>911.4183447762473</v>
      </c>
    </row>
    <row r="65" spans="1:20" s="284" customFormat="1" ht="18.75" customHeight="1" x14ac:dyDescent="0.25">
      <c r="A65" s="311" t="s">
        <v>111</v>
      </c>
      <c r="B65" s="268" t="s">
        <v>1124</v>
      </c>
      <c r="C65" s="287" t="s">
        <v>750</v>
      </c>
      <c r="D65" s="298">
        <v>0</v>
      </c>
      <c r="E65" s="298">
        <v>0</v>
      </c>
      <c r="F65" s="298">
        <v>0</v>
      </c>
      <c r="G65" s="298">
        <v>0</v>
      </c>
      <c r="H65" s="299">
        <v>157.80204590393225</v>
      </c>
      <c r="I65" s="299">
        <v>157.80204590393225</v>
      </c>
      <c r="J65" s="299">
        <v>166.16555433684064</v>
      </c>
      <c r="K65" s="299">
        <v>183.15</v>
      </c>
      <c r="L65" s="299">
        <v>174.141500945009</v>
      </c>
      <c r="M65" s="299">
        <v>197.4357</v>
      </c>
      <c r="N65" s="299">
        <v>182.50029299036942</v>
      </c>
      <c r="O65" s="299">
        <v>182.50029299036942</v>
      </c>
      <c r="P65" s="299">
        <v>191.26030705390713</v>
      </c>
      <c r="Q65" s="299">
        <v>190.53030588194568</v>
      </c>
      <c r="R65" s="299">
        <v>871.86970123005835</v>
      </c>
      <c r="S65" s="299">
        <v>911.4183447762473</v>
      </c>
      <c r="T65" s="282"/>
    </row>
    <row r="66" spans="1:20" s="284" customFormat="1" ht="18.75" customHeight="1" x14ac:dyDescent="0.25">
      <c r="A66" s="311" t="s">
        <v>1093</v>
      </c>
      <c r="B66" s="268" t="s">
        <v>1133</v>
      </c>
      <c r="C66" s="287" t="s">
        <v>750</v>
      </c>
      <c r="D66" s="298">
        <v>0</v>
      </c>
      <c r="E66" s="298">
        <v>0</v>
      </c>
      <c r="F66" s="298">
        <v>0</v>
      </c>
      <c r="G66" s="298">
        <v>0</v>
      </c>
      <c r="H66" s="299">
        <v>0</v>
      </c>
      <c r="I66" s="299">
        <v>0</v>
      </c>
      <c r="J66" s="299">
        <v>0</v>
      </c>
      <c r="K66" s="299">
        <v>0</v>
      </c>
      <c r="L66" s="299">
        <v>0</v>
      </c>
      <c r="M66" s="299">
        <v>0</v>
      </c>
      <c r="N66" s="299">
        <v>0</v>
      </c>
      <c r="O66" s="299">
        <v>0</v>
      </c>
      <c r="P66" s="299">
        <v>0</v>
      </c>
      <c r="Q66" s="299">
        <v>0</v>
      </c>
      <c r="R66" s="299">
        <v>0</v>
      </c>
      <c r="S66" s="299">
        <v>0</v>
      </c>
      <c r="T66" s="282"/>
    </row>
    <row r="67" spans="1:20" s="284" customFormat="1" ht="18.75" customHeight="1" x14ac:dyDescent="0.25">
      <c r="A67" s="311" t="s">
        <v>1094</v>
      </c>
      <c r="B67" s="268" t="s">
        <v>1127</v>
      </c>
      <c r="C67" s="287" t="s">
        <v>750</v>
      </c>
      <c r="D67" s="298">
        <v>0</v>
      </c>
      <c r="E67" s="298">
        <v>0</v>
      </c>
      <c r="F67" s="298">
        <v>0</v>
      </c>
      <c r="G67" s="298">
        <v>0</v>
      </c>
      <c r="H67" s="299">
        <v>0</v>
      </c>
      <c r="I67" s="299">
        <v>0</v>
      </c>
      <c r="J67" s="299">
        <v>0</v>
      </c>
      <c r="K67" s="299">
        <v>0</v>
      </c>
      <c r="L67" s="299">
        <v>0</v>
      </c>
      <c r="M67" s="299">
        <v>0</v>
      </c>
      <c r="N67" s="299">
        <v>0</v>
      </c>
      <c r="O67" s="299">
        <v>0</v>
      </c>
      <c r="P67" s="299">
        <v>0</v>
      </c>
      <c r="Q67" s="299">
        <v>0</v>
      </c>
      <c r="R67" s="299">
        <v>0</v>
      </c>
      <c r="S67" s="299">
        <v>0</v>
      </c>
      <c r="T67" s="282"/>
    </row>
    <row r="68" spans="1:20" s="284" customFormat="1" ht="18.75" customHeight="1" x14ac:dyDescent="0.25">
      <c r="A68" s="311" t="s">
        <v>1095</v>
      </c>
      <c r="B68" s="268" t="s">
        <v>1132</v>
      </c>
      <c r="C68" s="287" t="s">
        <v>750</v>
      </c>
      <c r="D68" s="298">
        <v>0</v>
      </c>
      <c r="E68" s="298">
        <v>0</v>
      </c>
      <c r="F68" s="298">
        <v>0</v>
      </c>
      <c r="G68" s="298">
        <v>0</v>
      </c>
      <c r="H68" s="299">
        <v>0</v>
      </c>
      <c r="I68" s="299">
        <v>0</v>
      </c>
      <c r="J68" s="299">
        <v>0</v>
      </c>
      <c r="K68" s="299">
        <v>0</v>
      </c>
      <c r="L68" s="299">
        <v>0</v>
      </c>
      <c r="M68" s="299">
        <v>0</v>
      </c>
      <c r="N68" s="299">
        <v>0</v>
      </c>
      <c r="O68" s="299">
        <v>0</v>
      </c>
      <c r="P68" s="299">
        <v>0</v>
      </c>
      <c r="Q68" s="299">
        <v>0</v>
      </c>
      <c r="R68" s="299">
        <v>0</v>
      </c>
      <c r="S68" s="299">
        <v>0</v>
      </c>
      <c r="T68" s="282"/>
    </row>
    <row r="69" spans="1:20" s="284" customFormat="1" ht="18.75" customHeight="1" x14ac:dyDescent="0.25">
      <c r="A69" s="311" t="s">
        <v>1096</v>
      </c>
      <c r="B69" s="268" t="s">
        <v>1097</v>
      </c>
      <c r="C69" s="287" t="s">
        <v>750</v>
      </c>
      <c r="D69" s="298">
        <v>0</v>
      </c>
      <c r="E69" s="298">
        <v>0</v>
      </c>
      <c r="F69" s="298">
        <v>0</v>
      </c>
      <c r="G69" s="298">
        <v>0</v>
      </c>
      <c r="H69" s="299">
        <v>0</v>
      </c>
      <c r="I69" s="299">
        <v>0</v>
      </c>
      <c r="J69" s="299">
        <v>0</v>
      </c>
      <c r="K69" s="299">
        <v>0</v>
      </c>
      <c r="L69" s="299">
        <v>0</v>
      </c>
      <c r="M69" s="299">
        <v>0</v>
      </c>
      <c r="N69" s="299">
        <v>0</v>
      </c>
      <c r="O69" s="299">
        <v>0</v>
      </c>
      <c r="P69" s="299">
        <v>0</v>
      </c>
      <c r="Q69" s="299">
        <v>0</v>
      </c>
      <c r="R69" s="299">
        <v>0</v>
      </c>
      <c r="S69" s="299">
        <v>0</v>
      </c>
      <c r="T69" s="282"/>
    </row>
    <row r="70" spans="1:20" s="309" customFormat="1" ht="18.75" customHeight="1" x14ac:dyDescent="0.25">
      <c r="A70" s="304" t="s">
        <v>855</v>
      </c>
      <c r="B70" s="310" t="s">
        <v>1013</v>
      </c>
      <c r="C70" s="306" t="s">
        <v>750</v>
      </c>
      <c r="D70" s="307">
        <v>20.103999999999999</v>
      </c>
      <c r="E70" s="307">
        <v>23.169999999999998</v>
      </c>
      <c r="F70" s="307">
        <v>24.096799999999998</v>
      </c>
      <c r="G70" s="307">
        <v>24.096799999999998</v>
      </c>
      <c r="H70" s="308">
        <v>9.8949999999999996</v>
      </c>
      <c r="I70" s="308">
        <v>9.8949999999999996</v>
      </c>
      <c r="J70" s="308">
        <v>9.8949999999999996</v>
      </c>
      <c r="K70" s="308">
        <v>17.46</v>
      </c>
      <c r="L70" s="308">
        <v>9.8949999999999996</v>
      </c>
      <c r="M70" s="308">
        <v>17.46</v>
      </c>
      <c r="N70" s="308">
        <v>9.8949999999999996</v>
      </c>
      <c r="O70" s="308">
        <v>9.8949999999999996</v>
      </c>
      <c r="P70" s="308">
        <v>9.8949999999999996</v>
      </c>
      <c r="Q70" s="308">
        <v>9.8949999999999996</v>
      </c>
      <c r="R70" s="308">
        <v>49.474999999999994</v>
      </c>
      <c r="S70" s="308">
        <v>64.60499999999999</v>
      </c>
    </row>
    <row r="71" spans="1:20" s="282" customFormat="1" ht="19.5" customHeight="1" x14ac:dyDescent="0.25">
      <c r="A71" s="288" t="s">
        <v>113</v>
      </c>
      <c r="B71" s="268" t="s">
        <v>798</v>
      </c>
      <c r="C71" s="287" t="s">
        <v>750</v>
      </c>
      <c r="D71" s="298">
        <v>19.100999999999999</v>
      </c>
      <c r="E71" s="298">
        <v>22.4</v>
      </c>
      <c r="F71" s="298">
        <v>22.4</v>
      </c>
      <c r="G71" s="298">
        <v>22.4</v>
      </c>
      <c r="H71" s="299">
        <v>9.125</v>
      </c>
      <c r="I71" s="299">
        <v>9.125</v>
      </c>
      <c r="J71" s="299">
        <v>9.125</v>
      </c>
      <c r="K71" s="299">
        <v>16.559999999999999</v>
      </c>
      <c r="L71" s="299">
        <v>9.125</v>
      </c>
      <c r="M71" s="299">
        <v>16.559999999999999</v>
      </c>
      <c r="N71" s="299">
        <v>9.125</v>
      </c>
      <c r="O71" s="299">
        <v>9.125</v>
      </c>
      <c r="P71" s="299">
        <v>9.125</v>
      </c>
      <c r="Q71" s="299">
        <v>9.125</v>
      </c>
      <c r="R71" s="299">
        <v>45.625</v>
      </c>
      <c r="S71" s="299">
        <v>60.494999999999997</v>
      </c>
    </row>
    <row r="72" spans="1:20" s="282" customFormat="1" ht="18.75" customHeight="1" x14ac:dyDescent="0.25">
      <c r="A72" s="288" t="s">
        <v>795</v>
      </c>
      <c r="B72" s="268" t="s">
        <v>64</v>
      </c>
      <c r="C72" s="287" t="s">
        <v>750</v>
      </c>
      <c r="D72" s="298">
        <v>1.0030000000000001</v>
      </c>
      <c r="E72" s="298">
        <v>0.76999999999999957</v>
      </c>
      <c r="F72" s="298">
        <v>0.76999999999999957</v>
      </c>
      <c r="G72" s="298">
        <v>0.76999999999999957</v>
      </c>
      <c r="H72" s="299">
        <v>0.76999999999999957</v>
      </c>
      <c r="I72" s="299">
        <v>0.76999999999999957</v>
      </c>
      <c r="J72" s="299">
        <v>0.76999999999999957</v>
      </c>
      <c r="K72" s="299">
        <v>0.90000000000000213</v>
      </c>
      <c r="L72" s="299">
        <v>0.76999999999999957</v>
      </c>
      <c r="M72" s="299">
        <v>0.90000000000000213</v>
      </c>
      <c r="N72" s="299">
        <v>0.76999999999999957</v>
      </c>
      <c r="O72" s="299">
        <v>0.76999999999999957</v>
      </c>
      <c r="P72" s="299">
        <v>0.76999999999999957</v>
      </c>
      <c r="Q72" s="299">
        <v>0.76999999999999957</v>
      </c>
      <c r="R72" s="299">
        <v>3.8499999999999979</v>
      </c>
      <c r="S72" s="299">
        <v>4.110000000000003</v>
      </c>
    </row>
    <row r="73" spans="1:20" s="309" customFormat="1" ht="18.75" customHeight="1" x14ac:dyDescent="0.25">
      <c r="A73" s="304" t="s">
        <v>856</v>
      </c>
      <c r="B73" s="310" t="s">
        <v>1014</v>
      </c>
      <c r="C73" s="306" t="s">
        <v>750</v>
      </c>
      <c r="D73" s="307">
        <v>41.827171163119978</v>
      </c>
      <c r="E73" s="307">
        <v>151.58792532499251</v>
      </c>
      <c r="F73" s="307">
        <v>141.6675588431479</v>
      </c>
      <c r="G73" s="307">
        <v>141.6675588431479</v>
      </c>
      <c r="H73" s="308">
        <v>267.88344452422325</v>
      </c>
      <c r="I73" s="308">
        <v>267.88344452422325</v>
      </c>
      <c r="J73" s="308">
        <v>372.6058018465464</v>
      </c>
      <c r="K73" s="308">
        <v>142.45289999999989</v>
      </c>
      <c r="L73" s="308">
        <v>390.96590418320568</v>
      </c>
      <c r="M73" s="308">
        <v>154.92610619999994</v>
      </c>
      <c r="N73" s="308">
        <v>410.20729398594602</v>
      </c>
      <c r="O73" s="308">
        <v>410.20729398594602</v>
      </c>
      <c r="P73" s="308">
        <v>430.3722731552956</v>
      </c>
      <c r="Q73" s="308">
        <v>428.69182945033992</v>
      </c>
      <c r="R73" s="308">
        <v>1872.0347176952168</v>
      </c>
      <c r="S73" s="308">
        <v>1404.1615741605128</v>
      </c>
    </row>
    <row r="74" spans="1:20" s="282" customFormat="1" ht="18.75" customHeight="1" x14ac:dyDescent="0.25">
      <c r="A74" s="288" t="s">
        <v>857</v>
      </c>
      <c r="B74" s="268" t="s">
        <v>522</v>
      </c>
      <c r="C74" s="287" t="s">
        <v>750</v>
      </c>
      <c r="D74" s="298">
        <v>0</v>
      </c>
      <c r="E74" s="298">
        <v>0</v>
      </c>
      <c r="F74" s="298">
        <v>0</v>
      </c>
      <c r="G74" s="298">
        <v>0</v>
      </c>
      <c r="H74" s="299">
        <v>0</v>
      </c>
      <c r="I74" s="299">
        <v>0</v>
      </c>
      <c r="J74" s="299">
        <v>0</v>
      </c>
      <c r="K74" s="299">
        <v>0</v>
      </c>
      <c r="L74" s="299">
        <v>0</v>
      </c>
      <c r="M74" s="299">
        <v>0</v>
      </c>
      <c r="N74" s="299">
        <v>0</v>
      </c>
      <c r="O74" s="299">
        <v>0</v>
      </c>
      <c r="P74" s="299">
        <v>0</v>
      </c>
      <c r="Q74" s="299">
        <v>0</v>
      </c>
      <c r="R74" s="299">
        <v>0</v>
      </c>
      <c r="S74" s="299">
        <v>0</v>
      </c>
    </row>
    <row r="75" spans="1:20" s="282" customFormat="1" ht="15.75" customHeight="1" x14ac:dyDescent="0.25">
      <c r="A75" s="288" t="s">
        <v>858</v>
      </c>
      <c r="B75" s="268" t="s">
        <v>523</v>
      </c>
      <c r="C75" s="287" t="s">
        <v>750</v>
      </c>
      <c r="D75" s="298">
        <v>0.68857120999999999</v>
      </c>
      <c r="E75" s="298">
        <v>0.48599999999999999</v>
      </c>
      <c r="F75" s="298">
        <v>0.50689799999999996</v>
      </c>
      <c r="G75" s="298">
        <v>0.50689799999999996</v>
      </c>
      <c r="H75" s="299">
        <v>14.641666666666664</v>
      </c>
      <c r="I75" s="299">
        <v>14.641666666666664</v>
      </c>
      <c r="J75" s="299">
        <v>14.016666666666667</v>
      </c>
      <c r="K75" s="299">
        <v>12.161057496896408</v>
      </c>
      <c r="L75" s="299">
        <v>14.711656319999999</v>
      </c>
      <c r="M75" s="299">
        <v>13.109619981654328</v>
      </c>
      <c r="N75" s="299">
        <v>15.41781582336</v>
      </c>
      <c r="O75" s="299">
        <v>15.41781582336</v>
      </c>
      <c r="P75" s="299">
        <v>16.157870982881278</v>
      </c>
      <c r="Q75" s="299">
        <v>16.09619971958784</v>
      </c>
      <c r="R75" s="299">
        <v>74.945676459574614</v>
      </c>
      <c r="S75" s="299">
        <v>71.426359688165235</v>
      </c>
    </row>
    <row r="76" spans="1:20" s="282" customFormat="1" ht="18.75" customHeight="1" x14ac:dyDescent="0.25">
      <c r="A76" s="288" t="s">
        <v>859</v>
      </c>
      <c r="B76" s="268" t="s">
        <v>524</v>
      </c>
      <c r="C76" s="287" t="s">
        <v>750</v>
      </c>
      <c r="D76" s="298">
        <v>41.138599953119979</v>
      </c>
      <c r="E76" s="298">
        <v>151.10192532499252</v>
      </c>
      <c r="F76" s="298">
        <v>141.16066084314789</v>
      </c>
      <c r="G76" s="298">
        <v>141.16066084314789</v>
      </c>
      <c r="H76" s="299">
        <v>149.48913983289364</v>
      </c>
      <c r="I76" s="299">
        <v>149.48913983289364</v>
      </c>
      <c r="J76" s="299">
        <v>157.412064244037</v>
      </c>
      <c r="K76" s="299">
        <v>136.57292489728073</v>
      </c>
      <c r="L76" s="299">
        <v>164.96784332775078</v>
      </c>
      <c r="M76" s="299">
        <v>147.22561303926864</v>
      </c>
      <c r="N76" s="299">
        <v>172.88629980748283</v>
      </c>
      <c r="O76" s="299">
        <v>172.88629980748283</v>
      </c>
      <c r="P76" s="299">
        <v>181.18484219824199</v>
      </c>
      <c r="Q76" s="299">
        <v>180.4932969990121</v>
      </c>
      <c r="R76" s="299">
        <v>825.94018941040622</v>
      </c>
      <c r="S76" s="299">
        <v>786.66727457593788</v>
      </c>
    </row>
    <row r="77" spans="1:20" s="309" customFormat="1" ht="18.75" customHeight="1" x14ac:dyDescent="0.25">
      <c r="A77" s="313" t="s">
        <v>860</v>
      </c>
      <c r="B77" s="310" t="s">
        <v>865</v>
      </c>
      <c r="C77" s="306" t="s">
        <v>286</v>
      </c>
      <c r="D77" s="312" t="s">
        <v>590</v>
      </c>
      <c r="E77" s="312" t="s">
        <v>590</v>
      </c>
      <c r="F77" s="312" t="s">
        <v>590</v>
      </c>
      <c r="G77" s="312" t="s">
        <v>590</v>
      </c>
      <c r="H77" s="312" t="s">
        <v>590</v>
      </c>
      <c r="I77" s="312" t="s">
        <v>590</v>
      </c>
      <c r="J77" s="312" t="s">
        <v>590</v>
      </c>
      <c r="K77" s="312" t="s">
        <v>590</v>
      </c>
      <c r="L77" s="312" t="s">
        <v>590</v>
      </c>
      <c r="M77" s="312" t="s">
        <v>590</v>
      </c>
      <c r="N77" s="312" t="s">
        <v>590</v>
      </c>
      <c r="O77" s="312" t="s">
        <v>590</v>
      </c>
      <c r="P77" s="312" t="s">
        <v>590</v>
      </c>
      <c r="Q77" s="312" t="s">
        <v>590</v>
      </c>
      <c r="R77" s="312" t="s">
        <v>590</v>
      </c>
      <c r="S77" s="312" t="s">
        <v>590</v>
      </c>
    </row>
    <row r="78" spans="1:20" s="282" customFormat="1" ht="18.75" customHeight="1" x14ac:dyDescent="0.25">
      <c r="A78" s="288" t="s">
        <v>861</v>
      </c>
      <c r="B78" s="268" t="s">
        <v>65</v>
      </c>
      <c r="C78" s="287" t="s">
        <v>750</v>
      </c>
      <c r="D78" s="298">
        <v>8.25</v>
      </c>
      <c r="E78" s="298">
        <v>0</v>
      </c>
      <c r="F78" s="298">
        <v>0</v>
      </c>
      <c r="G78" s="298">
        <v>0</v>
      </c>
      <c r="H78" s="299">
        <v>0</v>
      </c>
      <c r="I78" s="299">
        <v>0</v>
      </c>
      <c r="J78" s="299">
        <v>0</v>
      </c>
      <c r="K78" s="299">
        <v>0</v>
      </c>
      <c r="L78" s="299">
        <v>0</v>
      </c>
      <c r="M78" s="299">
        <v>0</v>
      </c>
      <c r="N78" s="299">
        <v>0</v>
      </c>
      <c r="O78" s="299">
        <v>0</v>
      </c>
      <c r="P78" s="299">
        <v>0</v>
      </c>
      <c r="Q78" s="299">
        <v>0</v>
      </c>
      <c r="R78" s="299">
        <v>0</v>
      </c>
      <c r="S78" s="299">
        <v>0</v>
      </c>
    </row>
    <row r="79" spans="1:20" s="282" customFormat="1" ht="18.75" customHeight="1" x14ac:dyDescent="0.25">
      <c r="A79" s="288" t="s">
        <v>862</v>
      </c>
      <c r="B79" s="268" t="s">
        <v>66</v>
      </c>
      <c r="C79" s="287" t="s">
        <v>750</v>
      </c>
      <c r="D79" s="298">
        <v>6.8288368799999995E-3</v>
      </c>
      <c r="E79" s="298">
        <v>7.0746750076799998E-3</v>
      </c>
      <c r="F79" s="298">
        <v>7.3788860330102389E-3</v>
      </c>
      <c r="G79" s="298">
        <v>7.3788860330102389E-3</v>
      </c>
      <c r="H79" s="299">
        <v>7.6740414743306489E-3</v>
      </c>
      <c r="I79" s="299">
        <v>7.6740414743306489E-3</v>
      </c>
      <c r="J79" s="299">
        <v>7.9810031333038753E-3</v>
      </c>
      <c r="K79" s="299">
        <v>0</v>
      </c>
      <c r="L79" s="299">
        <v>8.3002432586360298E-3</v>
      </c>
      <c r="M79" s="299">
        <v>0</v>
      </c>
      <c r="N79" s="299">
        <v>8.6322529889814714E-3</v>
      </c>
      <c r="O79" s="299">
        <v>8.6322529889814714E-3</v>
      </c>
      <c r="P79" s="299">
        <v>8.9775431085407312E-3</v>
      </c>
      <c r="Q79" s="299">
        <v>8.9775431085407312E-3</v>
      </c>
      <c r="R79" s="299">
        <v>4.1565083963792757E-2</v>
      </c>
      <c r="S79" s="299">
        <v>2.5283837571852853E-2</v>
      </c>
    </row>
    <row r="80" spans="1:20" s="282" customFormat="1" ht="18.75" customHeight="1" x14ac:dyDescent="0.25">
      <c r="A80" s="288" t="s">
        <v>863</v>
      </c>
      <c r="B80" s="268" t="s">
        <v>9</v>
      </c>
      <c r="C80" s="287" t="s">
        <v>750</v>
      </c>
      <c r="D80" s="298">
        <v>248.8</v>
      </c>
      <c r="E80" s="298">
        <v>287.64399999999995</v>
      </c>
      <c r="F80" s="298">
        <v>300.0126919999999</v>
      </c>
      <c r="G80" s="298">
        <v>300.0126919999999</v>
      </c>
      <c r="H80" s="299">
        <v>312.0131996799999</v>
      </c>
      <c r="I80" s="299">
        <v>312.0131996799999</v>
      </c>
      <c r="J80" s="299">
        <v>328.54989926303989</v>
      </c>
      <c r="K80" s="299">
        <v>354.7</v>
      </c>
      <c r="L80" s="299">
        <v>344.32029442766577</v>
      </c>
      <c r="M80" s="299">
        <v>382.36659999999995</v>
      </c>
      <c r="N80" s="299">
        <v>360.84766856019371</v>
      </c>
      <c r="O80" s="299">
        <v>360.84766856019371</v>
      </c>
      <c r="P80" s="299">
        <v>378.168356651083</v>
      </c>
      <c r="Q80" s="299">
        <v>376.72496597684227</v>
      </c>
      <c r="R80" s="299">
        <v>1723.8994185819822</v>
      </c>
      <c r="S80" s="299">
        <v>1786.6524342170355</v>
      </c>
    </row>
    <row r="81" spans="1:19" s="309" customFormat="1" ht="18.75" customHeight="1" x14ac:dyDescent="0.25">
      <c r="A81" s="304" t="s">
        <v>26</v>
      </c>
      <c r="B81" s="305" t="s">
        <v>1157</v>
      </c>
      <c r="C81" s="306" t="s">
        <v>750</v>
      </c>
      <c r="D81" s="307">
        <v>280.41399999999999</v>
      </c>
      <c r="E81" s="307">
        <v>9.5</v>
      </c>
      <c r="F81" s="307">
        <v>9.1988524091320869</v>
      </c>
      <c r="G81" s="307">
        <v>9.1988524091320869</v>
      </c>
      <c r="H81" s="308">
        <v>65.109788506666973</v>
      </c>
      <c r="I81" s="308">
        <v>65.109788506666973</v>
      </c>
      <c r="J81" s="308">
        <v>66.503513380267123</v>
      </c>
      <c r="K81" s="308">
        <v>4.5</v>
      </c>
      <c r="L81" s="308">
        <v>68.992794262144344</v>
      </c>
      <c r="M81" s="308">
        <v>110.71047368000018</v>
      </c>
      <c r="N81" s="308">
        <v>71.34494689542953</v>
      </c>
      <c r="O81" s="308">
        <v>71.34494689542953</v>
      </c>
      <c r="P81" s="308">
        <v>73.743999351646835</v>
      </c>
      <c r="Q81" s="308">
        <v>73.743999351646835</v>
      </c>
      <c r="R81" s="308">
        <v>345.69504239615344</v>
      </c>
      <c r="S81" s="308">
        <v>728.14268734378493</v>
      </c>
    </row>
    <row r="82" spans="1:19" s="282" customFormat="1" ht="18.75" customHeight="1" x14ac:dyDescent="0.25">
      <c r="A82" s="288" t="s">
        <v>45</v>
      </c>
      <c r="B82" s="266" t="s">
        <v>1009</v>
      </c>
      <c r="C82" s="287" t="s">
        <v>750</v>
      </c>
      <c r="D82" s="298">
        <v>-32.268883560000063</v>
      </c>
      <c r="E82" s="298">
        <v>-51.500000000000114</v>
      </c>
      <c r="F82" s="298">
        <v>-34.087183110220849</v>
      </c>
      <c r="G82" s="298">
        <v>-34.087183110220849</v>
      </c>
      <c r="H82" s="299">
        <v>277.17727321543839</v>
      </c>
      <c r="I82" s="299">
        <v>277.17727321543839</v>
      </c>
      <c r="J82" s="299">
        <v>291.86766869585654</v>
      </c>
      <c r="K82" s="299">
        <v>71.897974729035354</v>
      </c>
      <c r="L82" s="299">
        <v>305.87731679325748</v>
      </c>
      <c r="M82" s="299">
        <v>202.38550000000009</v>
      </c>
      <c r="N82" s="299">
        <v>320.55942799933359</v>
      </c>
      <c r="O82" s="299">
        <v>320.55942799933359</v>
      </c>
      <c r="P82" s="299">
        <v>335.94628054330155</v>
      </c>
      <c r="Q82" s="299">
        <v>334.66404283130441</v>
      </c>
      <c r="R82" s="299">
        <v>1531.4279672471876</v>
      </c>
      <c r="S82" s="299">
        <v>1206.6842187751117</v>
      </c>
    </row>
    <row r="83" spans="1:19" s="282" customFormat="1" ht="31.5" customHeight="1" x14ac:dyDescent="0.25">
      <c r="A83" s="288" t="s">
        <v>832</v>
      </c>
      <c r="B83" s="136" t="s">
        <v>899</v>
      </c>
      <c r="C83" s="287" t="s">
        <v>750</v>
      </c>
      <c r="D83" s="298">
        <v>0</v>
      </c>
      <c r="E83" s="298">
        <v>0</v>
      </c>
      <c r="F83" s="298">
        <v>0</v>
      </c>
      <c r="G83" s="298">
        <v>0</v>
      </c>
      <c r="H83" s="299">
        <v>0</v>
      </c>
      <c r="I83" s="299">
        <v>0</v>
      </c>
      <c r="J83" s="299">
        <v>0</v>
      </c>
      <c r="K83" s="299">
        <v>0</v>
      </c>
      <c r="L83" s="299">
        <v>0</v>
      </c>
      <c r="M83" s="299">
        <v>0</v>
      </c>
      <c r="N83" s="299">
        <v>0</v>
      </c>
      <c r="O83" s="299">
        <v>0</v>
      </c>
      <c r="P83" s="299">
        <v>0</v>
      </c>
      <c r="Q83" s="299">
        <v>0</v>
      </c>
      <c r="R83" s="299">
        <v>0</v>
      </c>
      <c r="S83" s="299">
        <v>0</v>
      </c>
    </row>
    <row r="84" spans="1:19" s="282" customFormat="1" ht="31.5" customHeight="1" x14ac:dyDescent="0.25">
      <c r="A84" s="288" t="s">
        <v>833</v>
      </c>
      <c r="B84" s="136" t="s">
        <v>900</v>
      </c>
      <c r="C84" s="287" t="s">
        <v>750</v>
      </c>
      <c r="D84" s="298">
        <v>0</v>
      </c>
      <c r="E84" s="298">
        <v>0</v>
      </c>
      <c r="F84" s="298">
        <v>0</v>
      </c>
      <c r="G84" s="298">
        <v>0</v>
      </c>
      <c r="H84" s="299">
        <v>0</v>
      </c>
      <c r="I84" s="299">
        <v>0</v>
      </c>
      <c r="J84" s="299">
        <v>0</v>
      </c>
      <c r="K84" s="299">
        <v>0</v>
      </c>
      <c r="L84" s="299">
        <v>0</v>
      </c>
      <c r="M84" s="299">
        <v>0</v>
      </c>
      <c r="N84" s="299">
        <v>0</v>
      </c>
      <c r="O84" s="299">
        <v>0</v>
      </c>
      <c r="P84" s="299">
        <v>0</v>
      </c>
      <c r="Q84" s="299">
        <v>0</v>
      </c>
      <c r="R84" s="299">
        <v>0</v>
      </c>
      <c r="S84" s="299">
        <v>0</v>
      </c>
    </row>
    <row r="85" spans="1:19" s="282" customFormat="1" ht="31.5" customHeight="1" x14ac:dyDescent="0.25">
      <c r="A85" s="288" t="s">
        <v>834</v>
      </c>
      <c r="B85" s="136" t="s">
        <v>885</v>
      </c>
      <c r="C85" s="287" t="s">
        <v>750</v>
      </c>
      <c r="D85" s="298">
        <v>-32.268883560000063</v>
      </c>
      <c r="E85" s="298">
        <v>-51.500000000000114</v>
      </c>
      <c r="F85" s="298">
        <v>-34.087183110220849</v>
      </c>
      <c r="G85" s="298">
        <v>-34.087183110220849</v>
      </c>
      <c r="H85" s="299">
        <v>277.17727321543839</v>
      </c>
      <c r="I85" s="299">
        <v>277.17727321543839</v>
      </c>
      <c r="J85" s="299">
        <v>291.86766869585654</v>
      </c>
      <c r="K85" s="299">
        <v>71.897974729035354</v>
      </c>
      <c r="L85" s="299">
        <v>305.87731679325748</v>
      </c>
      <c r="M85" s="299">
        <v>202.38550000000009</v>
      </c>
      <c r="N85" s="299">
        <v>320.55942799933359</v>
      </c>
      <c r="O85" s="299">
        <v>320.55942799933359</v>
      </c>
      <c r="P85" s="299">
        <v>335.94628054330155</v>
      </c>
      <c r="Q85" s="299">
        <v>334.66404283130441</v>
      </c>
      <c r="R85" s="299">
        <v>1531.4279672471876</v>
      </c>
      <c r="S85" s="299">
        <v>1206.6842187751117</v>
      </c>
    </row>
    <row r="86" spans="1:19" s="282" customFormat="1" ht="18.75" customHeight="1" x14ac:dyDescent="0.25">
      <c r="A86" s="288" t="s">
        <v>46</v>
      </c>
      <c r="B86" s="266" t="s">
        <v>1046</v>
      </c>
      <c r="C86" s="287" t="s">
        <v>750</v>
      </c>
      <c r="D86" s="298">
        <v>59.333443519999946</v>
      </c>
      <c r="E86" s="298">
        <v>96.885999999999967</v>
      </c>
      <c r="F86" s="298">
        <v>25.934860636185931</v>
      </c>
      <c r="G86" s="298">
        <v>25.934860636185931</v>
      </c>
      <c r="H86" s="299">
        <v>104.09109999999998</v>
      </c>
      <c r="I86" s="299">
        <v>104.09109999999998</v>
      </c>
      <c r="J86" s="299">
        <v>19.60792830000014</v>
      </c>
      <c r="K86" s="299">
        <v>65.191825174200858</v>
      </c>
      <c r="L86" s="299">
        <v>20.549108858400132</v>
      </c>
      <c r="M86" s="299">
        <v>170.00059999999996</v>
      </c>
      <c r="N86" s="299">
        <v>21.535466083603296</v>
      </c>
      <c r="O86" s="299">
        <v>21.535466083603296</v>
      </c>
      <c r="P86" s="299">
        <v>22.569168455616364</v>
      </c>
      <c r="Q86" s="299">
        <v>22.483026591281941</v>
      </c>
      <c r="R86" s="299">
        <v>188.35277169761991</v>
      </c>
      <c r="S86" s="299">
        <v>383.30201784908604</v>
      </c>
    </row>
    <row r="87" spans="1:19" s="282" customFormat="1" ht="18.75" customHeight="1" x14ac:dyDescent="0.25">
      <c r="A87" s="288" t="s">
        <v>751</v>
      </c>
      <c r="B87" s="266" t="s">
        <v>939</v>
      </c>
      <c r="C87" s="287" t="s">
        <v>750</v>
      </c>
      <c r="D87" s="298">
        <v>0</v>
      </c>
      <c r="E87" s="298">
        <v>0</v>
      </c>
      <c r="F87" s="298">
        <v>0</v>
      </c>
      <c r="G87" s="298">
        <v>0</v>
      </c>
      <c r="H87" s="299">
        <v>0</v>
      </c>
      <c r="I87" s="299">
        <v>0</v>
      </c>
      <c r="J87" s="299">
        <v>0</v>
      </c>
      <c r="K87" s="299">
        <v>0</v>
      </c>
      <c r="L87" s="299">
        <v>0</v>
      </c>
      <c r="M87" s="299">
        <v>0</v>
      </c>
      <c r="N87" s="299">
        <v>0</v>
      </c>
      <c r="O87" s="299">
        <v>0</v>
      </c>
      <c r="P87" s="299">
        <v>0</v>
      </c>
      <c r="Q87" s="299">
        <v>0</v>
      </c>
      <c r="R87" s="299">
        <v>0</v>
      </c>
      <c r="S87" s="299">
        <v>0</v>
      </c>
    </row>
    <row r="88" spans="1:19" s="282" customFormat="1" ht="18.75" customHeight="1" x14ac:dyDescent="0.25">
      <c r="A88" s="288" t="s">
        <v>752</v>
      </c>
      <c r="B88" s="266" t="s">
        <v>1047</v>
      </c>
      <c r="C88" s="287" t="s">
        <v>750</v>
      </c>
      <c r="D88" s="298">
        <v>0</v>
      </c>
      <c r="E88" s="298">
        <v>0</v>
      </c>
      <c r="F88" s="298">
        <v>0</v>
      </c>
      <c r="G88" s="298">
        <v>0</v>
      </c>
      <c r="H88" s="299">
        <v>0</v>
      </c>
      <c r="I88" s="299">
        <v>0</v>
      </c>
      <c r="J88" s="299">
        <v>0</v>
      </c>
      <c r="K88" s="299">
        <v>0</v>
      </c>
      <c r="L88" s="299">
        <v>0</v>
      </c>
      <c r="M88" s="299">
        <v>0</v>
      </c>
      <c r="N88" s="299">
        <v>0</v>
      </c>
      <c r="O88" s="299">
        <v>0</v>
      </c>
      <c r="P88" s="299">
        <v>0</v>
      </c>
      <c r="Q88" s="299">
        <v>0</v>
      </c>
      <c r="R88" s="299">
        <v>0</v>
      </c>
      <c r="S88" s="299">
        <v>0</v>
      </c>
    </row>
    <row r="89" spans="1:19" s="282" customFormat="1" ht="18.75" customHeight="1" x14ac:dyDescent="0.25">
      <c r="A89" s="288" t="s">
        <v>753</v>
      </c>
      <c r="B89" s="266" t="s">
        <v>940</v>
      </c>
      <c r="C89" s="287" t="s">
        <v>750</v>
      </c>
      <c r="D89" s="298">
        <v>-1.5839299400359999</v>
      </c>
      <c r="E89" s="298">
        <v>0.35499999999999976</v>
      </c>
      <c r="F89" s="298">
        <v>0.37026499999999984</v>
      </c>
      <c r="G89" s="298">
        <v>0.37026499999999984</v>
      </c>
      <c r="H89" s="299">
        <v>0.39211063499999987</v>
      </c>
      <c r="I89" s="299">
        <v>0.39211063499999987</v>
      </c>
      <c r="J89" s="299">
        <v>0.41289249865499933</v>
      </c>
      <c r="K89" s="299">
        <v>16.146633551396146</v>
      </c>
      <c r="L89" s="299">
        <v>0.43271133859043953</v>
      </c>
      <c r="M89" s="299">
        <v>17.662777500059999</v>
      </c>
      <c r="N89" s="299">
        <v>0.45348148284278089</v>
      </c>
      <c r="O89" s="299">
        <v>0.45348148284278089</v>
      </c>
      <c r="P89" s="299">
        <v>0.47524859401923436</v>
      </c>
      <c r="Q89" s="299">
        <v>0.47343466808786339</v>
      </c>
      <c r="R89" s="299">
        <v>2.166444549107454</v>
      </c>
      <c r="S89" s="299">
        <v>35.128437837386791</v>
      </c>
    </row>
    <row r="90" spans="1:19" s="282" customFormat="1" ht="18.75" customHeight="1" x14ac:dyDescent="0.25">
      <c r="A90" s="288" t="s">
        <v>754</v>
      </c>
      <c r="B90" s="266" t="s">
        <v>941</v>
      </c>
      <c r="C90" s="287" t="s">
        <v>750</v>
      </c>
      <c r="D90" s="298">
        <v>0</v>
      </c>
      <c r="E90" s="298">
        <v>0</v>
      </c>
      <c r="F90" s="298">
        <v>0</v>
      </c>
      <c r="G90" s="298">
        <v>0</v>
      </c>
      <c r="H90" s="299">
        <v>0</v>
      </c>
      <c r="I90" s="299">
        <v>0</v>
      </c>
      <c r="J90" s="299">
        <v>0</v>
      </c>
      <c r="K90" s="299">
        <v>0</v>
      </c>
      <c r="L90" s="299">
        <v>0</v>
      </c>
      <c r="M90" s="299">
        <v>0</v>
      </c>
      <c r="N90" s="299">
        <v>0</v>
      </c>
      <c r="O90" s="299">
        <v>0</v>
      </c>
      <c r="P90" s="299">
        <v>0</v>
      </c>
      <c r="Q90" s="299">
        <v>0</v>
      </c>
      <c r="R90" s="299">
        <v>0</v>
      </c>
      <c r="S90" s="299">
        <v>0</v>
      </c>
    </row>
    <row r="91" spans="1:19" s="282" customFormat="1" ht="18.75" customHeight="1" x14ac:dyDescent="0.25">
      <c r="A91" s="288" t="s">
        <v>755</v>
      </c>
      <c r="B91" s="266" t="s">
        <v>1054</v>
      </c>
      <c r="C91" s="287" t="s">
        <v>750</v>
      </c>
      <c r="D91" s="298">
        <v>0</v>
      </c>
      <c r="E91" s="298">
        <v>0</v>
      </c>
      <c r="F91" s="298">
        <v>0</v>
      </c>
      <c r="G91" s="298">
        <v>0</v>
      </c>
      <c r="H91" s="299">
        <v>0</v>
      </c>
      <c r="I91" s="299">
        <v>0</v>
      </c>
      <c r="J91" s="299">
        <v>0</v>
      </c>
      <c r="K91" s="299">
        <v>0</v>
      </c>
      <c r="L91" s="299">
        <v>0</v>
      </c>
      <c r="M91" s="299">
        <v>0</v>
      </c>
      <c r="N91" s="299">
        <v>0</v>
      </c>
      <c r="O91" s="299">
        <v>0</v>
      </c>
      <c r="P91" s="299">
        <v>0</v>
      </c>
      <c r="Q91" s="299">
        <v>0</v>
      </c>
      <c r="R91" s="299">
        <v>0</v>
      </c>
      <c r="S91" s="299">
        <v>0</v>
      </c>
    </row>
    <row r="92" spans="1:19" s="282" customFormat="1" ht="31.5" customHeight="1" x14ac:dyDescent="0.25">
      <c r="A92" s="288" t="s">
        <v>756</v>
      </c>
      <c r="B92" s="267" t="s">
        <v>819</v>
      </c>
      <c r="C92" s="287" t="s">
        <v>750</v>
      </c>
      <c r="D92" s="298">
        <v>0</v>
      </c>
      <c r="E92" s="298">
        <v>0</v>
      </c>
      <c r="F92" s="298">
        <v>0</v>
      </c>
      <c r="G92" s="298">
        <v>0</v>
      </c>
      <c r="H92" s="299">
        <v>0</v>
      </c>
      <c r="I92" s="299">
        <v>0</v>
      </c>
      <c r="J92" s="299">
        <v>0</v>
      </c>
      <c r="K92" s="299">
        <v>0</v>
      </c>
      <c r="L92" s="299">
        <v>0</v>
      </c>
      <c r="M92" s="299">
        <v>0</v>
      </c>
      <c r="N92" s="299">
        <v>0</v>
      </c>
      <c r="O92" s="299">
        <v>0</v>
      </c>
      <c r="P92" s="299">
        <v>0</v>
      </c>
      <c r="Q92" s="299">
        <v>0</v>
      </c>
      <c r="R92" s="299">
        <v>0</v>
      </c>
      <c r="S92" s="299">
        <v>0</v>
      </c>
    </row>
    <row r="93" spans="1:19" s="282" customFormat="1" ht="18.75" customHeight="1" x14ac:dyDescent="0.25">
      <c r="A93" s="288" t="s">
        <v>980</v>
      </c>
      <c r="B93" s="136" t="s">
        <v>644</v>
      </c>
      <c r="C93" s="287" t="s">
        <v>750</v>
      </c>
      <c r="D93" s="298">
        <v>0</v>
      </c>
      <c r="E93" s="298">
        <v>0</v>
      </c>
      <c r="F93" s="298">
        <v>0</v>
      </c>
      <c r="G93" s="298">
        <v>0</v>
      </c>
      <c r="H93" s="299">
        <v>0</v>
      </c>
      <c r="I93" s="299">
        <v>0</v>
      </c>
      <c r="J93" s="299">
        <v>0</v>
      </c>
      <c r="K93" s="299">
        <v>0</v>
      </c>
      <c r="L93" s="299">
        <v>0</v>
      </c>
      <c r="M93" s="299">
        <v>0</v>
      </c>
      <c r="N93" s="299">
        <v>0</v>
      </c>
      <c r="O93" s="299">
        <v>0</v>
      </c>
      <c r="P93" s="299">
        <v>0</v>
      </c>
      <c r="Q93" s="299">
        <v>0</v>
      </c>
      <c r="R93" s="299">
        <v>0</v>
      </c>
      <c r="S93" s="299">
        <v>0</v>
      </c>
    </row>
    <row r="94" spans="1:19" s="282" customFormat="1" ht="18.75" customHeight="1" x14ac:dyDescent="0.25">
      <c r="A94" s="288" t="s">
        <v>981</v>
      </c>
      <c r="B94" s="268" t="s">
        <v>632</v>
      </c>
      <c r="C94" s="287" t="s">
        <v>750</v>
      </c>
      <c r="D94" s="298">
        <v>0</v>
      </c>
      <c r="E94" s="298">
        <v>0</v>
      </c>
      <c r="F94" s="298">
        <v>0</v>
      </c>
      <c r="G94" s="298">
        <v>0</v>
      </c>
      <c r="H94" s="299">
        <v>0</v>
      </c>
      <c r="I94" s="299">
        <v>0</v>
      </c>
      <c r="J94" s="299">
        <v>0</v>
      </c>
      <c r="K94" s="299">
        <v>0</v>
      </c>
      <c r="L94" s="299">
        <v>0</v>
      </c>
      <c r="M94" s="299">
        <v>0</v>
      </c>
      <c r="N94" s="299">
        <v>0</v>
      </c>
      <c r="O94" s="299">
        <v>0</v>
      </c>
      <c r="P94" s="299">
        <v>0</v>
      </c>
      <c r="Q94" s="299">
        <v>0</v>
      </c>
      <c r="R94" s="299">
        <v>0</v>
      </c>
      <c r="S94" s="299">
        <v>0</v>
      </c>
    </row>
    <row r="95" spans="1:19" s="282" customFormat="1" ht="18.75" customHeight="1" x14ac:dyDescent="0.25">
      <c r="A95" s="288" t="s">
        <v>757</v>
      </c>
      <c r="B95" s="266" t="s">
        <v>942</v>
      </c>
      <c r="C95" s="287" t="s">
        <v>750</v>
      </c>
      <c r="D95" s="298">
        <v>10.072134880000135</v>
      </c>
      <c r="E95" s="298">
        <v>-36.240999999999644</v>
      </c>
      <c r="F95" s="298">
        <v>16.980909883166987</v>
      </c>
      <c r="G95" s="298">
        <v>16.980909883166987</v>
      </c>
      <c r="H95" s="299">
        <v>17.982783566273838</v>
      </c>
      <c r="I95" s="299">
        <v>17.982783566273838</v>
      </c>
      <c r="J95" s="299">
        <v>-245.38497611424486</v>
      </c>
      <c r="K95" s="299">
        <v>-148.73643345463236</v>
      </c>
      <c r="L95" s="299">
        <v>-257.86634272810375</v>
      </c>
      <c r="M95" s="299">
        <v>-279.33840382005997</v>
      </c>
      <c r="N95" s="299">
        <v>-271.20342867035026</v>
      </c>
      <c r="O95" s="299">
        <v>-271.20342867035026</v>
      </c>
      <c r="P95" s="299">
        <v>-285.24669824129001</v>
      </c>
      <c r="Q95" s="299">
        <v>-283.87650473902738</v>
      </c>
      <c r="R95" s="299">
        <v>-1041.7186621877149</v>
      </c>
      <c r="S95" s="299">
        <v>-965.17198711779611</v>
      </c>
    </row>
    <row r="96" spans="1:19" s="309" customFormat="1" ht="18.75" customHeight="1" x14ac:dyDescent="0.25">
      <c r="A96" s="304" t="s">
        <v>27</v>
      </c>
      <c r="B96" s="305" t="s">
        <v>1158</v>
      </c>
      <c r="C96" s="306" t="s">
        <v>750</v>
      </c>
      <c r="D96" s="307">
        <v>10.493000000000009</v>
      </c>
      <c r="E96" s="307">
        <v>38.952999999999989</v>
      </c>
      <c r="F96" s="307">
        <v>15.064792000000011</v>
      </c>
      <c r="G96" s="307">
        <v>15.064792000000011</v>
      </c>
      <c r="H96" s="308">
        <v>-43.576895680000007</v>
      </c>
      <c r="I96" s="308">
        <v>-43.576895680000007</v>
      </c>
      <c r="J96" s="308">
        <v>-45.319971507200023</v>
      </c>
      <c r="K96" s="308">
        <v>-38.700000000000017</v>
      </c>
      <c r="L96" s="308">
        <v>-47.132770367488007</v>
      </c>
      <c r="M96" s="308">
        <v>-40.248000000000047</v>
      </c>
      <c r="N96" s="308">
        <v>-49.01808118218753</v>
      </c>
      <c r="O96" s="308">
        <v>-49.01808118218753</v>
      </c>
      <c r="P96" s="308">
        <v>-50.978804429475019</v>
      </c>
      <c r="Q96" s="308">
        <v>-50.978804429475019</v>
      </c>
      <c r="R96" s="308">
        <v>-236.02652316635044</v>
      </c>
      <c r="S96" s="308">
        <v>-222.52178129166271</v>
      </c>
    </row>
    <row r="97" spans="1:20" s="282" customFormat="1" ht="18.75" customHeight="1" x14ac:dyDescent="0.25">
      <c r="A97" s="288" t="s">
        <v>52</v>
      </c>
      <c r="B97" s="267" t="s">
        <v>1015</v>
      </c>
      <c r="C97" s="287" t="s">
        <v>750</v>
      </c>
      <c r="D97" s="298">
        <v>95.116</v>
      </c>
      <c r="E97" s="298">
        <v>139.15299999999999</v>
      </c>
      <c r="F97" s="298">
        <v>145.13657899999998</v>
      </c>
      <c r="G97" s="298">
        <v>145.13657899999998</v>
      </c>
      <c r="H97" s="299">
        <v>147.33376279999999</v>
      </c>
      <c r="I97" s="299">
        <v>147.33376279999999</v>
      </c>
      <c r="J97" s="299">
        <v>153.22711331199997</v>
      </c>
      <c r="K97" s="299">
        <v>184.6</v>
      </c>
      <c r="L97" s="299">
        <v>159.35619784447999</v>
      </c>
      <c r="M97" s="299">
        <v>191.98399999999998</v>
      </c>
      <c r="N97" s="299">
        <v>165.73044575825918</v>
      </c>
      <c r="O97" s="299">
        <v>165.73044575825918</v>
      </c>
      <c r="P97" s="299">
        <v>172.35966358858957</v>
      </c>
      <c r="Q97" s="299">
        <v>172.35966358858957</v>
      </c>
      <c r="R97" s="299">
        <v>798.0071833033287</v>
      </c>
      <c r="S97" s="299">
        <v>862.00787214684863</v>
      </c>
    </row>
    <row r="98" spans="1:20" s="282" customFormat="1" ht="18.75" customHeight="1" x14ac:dyDescent="0.25">
      <c r="A98" s="288" t="s">
        <v>53</v>
      </c>
      <c r="B98" s="136" t="s">
        <v>933</v>
      </c>
      <c r="C98" s="287" t="s">
        <v>750</v>
      </c>
      <c r="D98" s="298">
        <v>0</v>
      </c>
      <c r="E98" s="298">
        <v>0</v>
      </c>
      <c r="F98" s="298">
        <v>0</v>
      </c>
      <c r="G98" s="298">
        <v>0</v>
      </c>
      <c r="H98" s="299">
        <v>0</v>
      </c>
      <c r="I98" s="299">
        <v>0</v>
      </c>
      <c r="J98" s="299">
        <v>0</v>
      </c>
      <c r="K98" s="299">
        <v>0</v>
      </c>
      <c r="L98" s="299">
        <v>0</v>
      </c>
      <c r="M98" s="299">
        <v>0</v>
      </c>
      <c r="N98" s="299">
        <v>0</v>
      </c>
      <c r="O98" s="299">
        <v>0</v>
      </c>
      <c r="P98" s="299">
        <v>0</v>
      </c>
      <c r="Q98" s="299">
        <v>0</v>
      </c>
      <c r="R98" s="299">
        <v>0</v>
      </c>
      <c r="S98" s="299">
        <v>0</v>
      </c>
    </row>
    <row r="99" spans="1:20" s="282" customFormat="1" ht="18.75" customHeight="1" x14ac:dyDescent="0.25">
      <c r="A99" s="288" t="s">
        <v>54</v>
      </c>
      <c r="B99" s="136" t="s">
        <v>934</v>
      </c>
      <c r="C99" s="287" t="s">
        <v>750</v>
      </c>
      <c r="D99" s="298">
        <v>5.7329999999999997</v>
      </c>
      <c r="E99" s="298">
        <v>6.3529999999999998</v>
      </c>
      <c r="F99" s="298">
        <v>6.6261789999999996</v>
      </c>
      <c r="G99" s="298">
        <v>6.6261789999999996</v>
      </c>
      <c r="H99" s="299">
        <v>6.8912261599999995</v>
      </c>
      <c r="I99" s="299">
        <v>6.8912261599999995</v>
      </c>
      <c r="J99" s="299">
        <v>7.1668752063999994</v>
      </c>
      <c r="K99" s="299">
        <v>53.9</v>
      </c>
      <c r="L99" s="299">
        <v>7.4535502146559995</v>
      </c>
      <c r="M99" s="299">
        <v>56.055999999999997</v>
      </c>
      <c r="N99" s="299">
        <v>7.7516922232422401</v>
      </c>
      <c r="O99" s="299">
        <v>7.7516922232422401</v>
      </c>
      <c r="P99" s="299">
        <v>8.0617599121719294</v>
      </c>
      <c r="Q99" s="299">
        <v>8.0617599121719294</v>
      </c>
      <c r="R99" s="299">
        <v>37.325103716470167</v>
      </c>
      <c r="S99" s="299">
        <v>132.66067829541416</v>
      </c>
    </row>
    <row r="100" spans="1:20" s="282" customFormat="1" ht="18.75" customHeight="1" x14ac:dyDescent="0.25">
      <c r="A100" s="288" t="s">
        <v>69</v>
      </c>
      <c r="B100" s="136" t="s">
        <v>1016</v>
      </c>
      <c r="C100" s="287" t="s">
        <v>750</v>
      </c>
      <c r="D100" s="298">
        <v>7.7619999999999996</v>
      </c>
      <c r="E100" s="298">
        <v>46.311999999999998</v>
      </c>
      <c r="F100" s="298">
        <v>48.303415999999991</v>
      </c>
      <c r="G100" s="298">
        <v>48.303415999999991</v>
      </c>
      <c r="H100" s="299">
        <v>50.235552639999995</v>
      </c>
      <c r="I100" s="299">
        <v>50.235552639999995</v>
      </c>
      <c r="J100" s="299">
        <v>52.244974745599997</v>
      </c>
      <c r="K100" s="299">
        <v>33.4</v>
      </c>
      <c r="L100" s="299">
        <v>54.334773735424001</v>
      </c>
      <c r="M100" s="299">
        <v>34.735999999999997</v>
      </c>
      <c r="N100" s="299">
        <v>56.508164684840963</v>
      </c>
      <c r="O100" s="299">
        <v>56.508164684840963</v>
      </c>
      <c r="P100" s="299">
        <v>58.768491272234606</v>
      </c>
      <c r="Q100" s="299">
        <v>58.768491272234606</v>
      </c>
      <c r="R100" s="299">
        <v>272.09195707809954</v>
      </c>
      <c r="S100" s="299">
        <v>233.64820859707555</v>
      </c>
    </row>
    <row r="101" spans="1:20" s="282" customFormat="1" ht="18.75" customHeight="1" x14ac:dyDescent="0.25">
      <c r="A101" s="288" t="s">
        <v>525</v>
      </c>
      <c r="B101" s="270" t="s">
        <v>647</v>
      </c>
      <c r="C101" s="287" t="s">
        <v>750</v>
      </c>
      <c r="D101" s="298">
        <v>7.7619999999999996</v>
      </c>
      <c r="E101" s="298">
        <v>46.311999999999998</v>
      </c>
      <c r="F101" s="298">
        <v>48.303415999999991</v>
      </c>
      <c r="G101" s="298">
        <v>48.303415999999991</v>
      </c>
      <c r="H101" s="299">
        <v>50.235552639999995</v>
      </c>
      <c r="I101" s="299">
        <v>50.235552639999995</v>
      </c>
      <c r="J101" s="299">
        <v>52.244974745599997</v>
      </c>
      <c r="K101" s="299">
        <v>33.4</v>
      </c>
      <c r="L101" s="299">
        <v>54.334773735424001</v>
      </c>
      <c r="M101" s="299">
        <v>34.735999999999997</v>
      </c>
      <c r="N101" s="299">
        <v>56.508164684840963</v>
      </c>
      <c r="O101" s="299">
        <v>56.508164684840963</v>
      </c>
      <c r="P101" s="299">
        <v>58.768491272234606</v>
      </c>
      <c r="Q101" s="299">
        <v>58.768491272234606</v>
      </c>
      <c r="R101" s="299">
        <v>272.09195707809954</v>
      </c>
      <c r="S101" s="299">
        <v>233.64820859707555</v>
      </c>
    </row>
    <row r="102" spans="1:20" s="282" customFormat="1" ht="18.75" customHeight="1" x14ac:dyDescent="0.25">
      <c r="A102" s="288" t="s">
        <v>70</v>
      </c>
      <c r="B102" s="268" t="s">
        <v>935</v>
      </c>
      <c r="C102" s="287" t="s">
        <v>750</v>
      </c>
      <c r="D102" s="298">
        <v>81.620999999999995</v>
      </c>
      <c r="E102" s="298">
        <v>86.487999999999985</v>
      </c>
      <c r="F102" s="298">
        <v>90.206983999999977</v>
      </c>
      <c r="G102" s="298">
        <v>90.206983999999977</v>
      </c>
      <c r="H102" s="299">
        <v>90.206983999999977</v>
      </c>
      <c r="I102" s="299">
        <v>90.206983999999977</v>
      </c>
      <c r="J102" s="299">
        <v>93.815263359999975</v>
      </c>
      <c r="K102" s="299">
        <v>97.299999999999983</v>
      </c>
      <c r="L102" s="299">
        <v>97.56787389439998</v>
      </c>
      <c r="M102" s="299">
        <v>101.19199999999998</v>
      </c>
      <c r="N102" s="299">
        <v>101.47058885017599</v>
      </c>
      <c r="O102" s="299">
        <v>101.47058885017599</v>
      </c>
      <c r="P102" s="299">
        <v>105.52941240418303</v>
      </c>
      <c r="Q102" s="299">
        <v>105.52941240418303</v>
      </c>
      <c r="R102" s="299">
        <v>488.59012250875901</v>
      </c>
      <c r="S102" s="299">
        <v>495.69898525435894</v>
      </c>
    </row>
    <row r="103" spans="1:20" s="284" customFormat="1" ht="18.75" customHeight="1" x14ac:dyDescent="0.25">
      <c r="A103" s="311" t="s">
        <v>1099</v>
      </c>
      <c r="B103" s="136" t="s">
        <v>1098</v>
      </c>
      <c r="C103" s="287" t="s">
        <v>750</v>
      </c>
      <c r="D103" s="298">
        <v>0</v>
      </c>
      <c r="E103" s="298">
        <v>0</v>
      </c>
      <c r="F103" s="298">
        <v>0</v>
      </c>
      <c r="G103" s="298">
        <v>0</v>
      </c>
      <c r="H103" s="299">
        <v>0</v>
      </c>
      <c r="I103" s="299">
        <v>0</v>
      </c>
      <c r="J103" s="299">
        <v>0</v>
      </c>
      <c r="K103" s="299">
        <v>0</v>
      </c>
      <c r="L103" s="299">
        <v>0</v>
      </c>
      <c r="M103" s="299">
        <v>0</v>
      </c>
      <c r="N103" s="299">
        <v>0</v>
      </c>
      <c r="O103" s="299">
        <v>0</v>
      </c>
      <c r="P103" s="299">
        <v>0</v>
      </c>
      <c r="Q103" s="299">
        <v>0</v>
      </c>
      <c r="R103" s="299">
        <v>0</v>
      </c>
      <c r="S103" s="299">
        <v>0</v>
      </c>
      <c r="T103" s="282"/>
    </row>
    <row r="104" spans="1:20" s="284" customFormat="1" ht="18.75" customHeight="1" x14ac:dyDescent="0.25">
      <c r="A104" s="311" t="s">
        <v>1119</v>
      </c>
      <c r="B104" s="136" t="s">
        <v>1100</v>
      </c>
      <c r="C104" s="287" t="s">
        <v>750</v>
      </c>
      <c r="D104" s="298">
        <v>0</v>
      </c>
      <c r="E104" s="298">
        <v>0</v>
      </c>
      <c r="F104" s="298">
        <v>0</v>
      </c>
      <c r="G104" s="298">
        <v>0</v>
      </c>
      <c r="H104" s="299">
        <v>0</v>
      </c>
      <c r="I104" s="299">
        <v>0</v>
      </c>
      <c r="J104" s="299">
        <v>0</v>
      </c>
      <c r="K104" s="299">
        <v>0</v>
      </c>
      <c r="L104" s="299">
        <v>0</v>
      </c>
      <c r="M104" s="299">
        <v>0</v>
      </c>
      <c r="N104" s="299">
        <v>0</v>
      </c>
      <c r="O104" s="299">
        <v>0</v>
      </c>
      <c r="P104" s="299">
        <v>0</v>
      </c>
      <c r="Q104" s="299">
        <v>0</v>
      </c>
      <c r="R104" s="299">
        <v>0</v>
      </c>
      <c r="S104" s="299">
        <v>0</v>
      </c>
      <c r="T104" s="282"/>
    </row>
    <row r="105" spans="1:20" s="319" customFormat="1" ht="18.75" customHeight="1" x14ac:dyDescent="0.25">
      <c r="A105" s="314" t="s">
        <v>55</v>
      </c>
      <c r="B105" s="315" t="s">
        <v>1014</v>
      </c>
      <c r="C105" s="316" t="s">
        <v>750</v>
      </c>
      <c r="D105" s="317">
        <v>84.62299999999999</v>
      </c>
      <c r="E105" s="317">
        <v>100.2</v>
      </c>
      <c r="F105" s="317">
        <v>130.07178699999997</v>
      </c>
      <c r="G105" s="317">
        <v>130.07178699999997</v>
      </c>
      <c r="H105" s="318">
        <v>190.91065848</v>
      </c>
      <c r="I105" s="318">
        <v>190.91065848</v>
      </c>
      <c r="J105" s="318">
        <v>198.54708481919999</v>
      </c>
      <c r="K105" s="318">
        <v>223.3</v>
      </c>
      <c r="L105" s="318">
        <v>206.488968211968</v>
      </c>
      <c r="M105" s="318">
        <v>232.23200000000003</v>
      </c>
      <c r="N105" s="318">
        <v>214.74852694044671</v>
      </c>
      <c r="O105" s="318">
        <v>214.74852694044671</v>
      </c>
      <c r="P105" s="318">
        <v>223.33846801806459</v>
      </c>
      <c r="Q105" s="318">
        <v>223.33846801806459</v>
      </c>
      <c r="R105" s="318">
        <v>1034.0337064696791</v>
      </c>
      <c r="S105" s="318">
        <v>1084.5296534385113</v>
      </c>
    </row>
    <row r="106" spans="1:20" s="282" customFormat="1" ht="18.75" customHeight="1" x14ac:dyDescent="0.25">
      <c r="A106" s="288" t="s">
        <v>526</v>
      </c>
      <c r="B106" s="268" t="s">
        <v>936</v>
      </c>
      <c r="C106" s="287" t="s">
        <v>750</v>
      </c>
      <c r="D106" s="298">
        <v>5.1524474000000007</v>
      </c>
      <c r="E106" s="298">
        <v>1.1719999999999999</v>
      </c>
      <c r="F106" s="298">
        <v>1.2223959999999998</v>
      </c>
      <c r="G106" s="298">
        <v>1.2223959999999998</v>
      </c>
      <c r="H106" s="299">
        <v>1.27129184</v>
      </c>
      <c r="I106" s="299">
        <v>1.27129184</v>
      </c>
      <c r="J106" s="299">
        <v>1.3221435135999999</v>
      </c>
      <c r="K106" s="299">
        <v>0</v>
      </c>
      <c r="L106" s="299">
        <v>1.3750292541439999</v>
      </c>
      <c r="M106" s="299">
        <v>0</v>
      </c>
      <c r="N106" s="299">
        <v>1.4300304243097599</v>
      </c>
      <c r="O106" s="299">
        <v>1.4300304243097599</v>
      </c>
      <c r="P106" s="299">
        <v>1.4872316412821505</v>
      </c>
      <c r="Q106" s="299">
        <v>1.4872316412821505</v>
      </c>
      <c r="R106" s="299">
        <v>6.8857266733359106</v>
      </c>
      <c r="S106" s="299">
        <v>4.1885539055919105</v>
      </c>
    </row>
    <row r="107" spans="1:20" s="282" customFormat="1" ht="18.75" customHeight="1" x14ac:dyDescent="0.25">
      <c r="A107" s="288" t="s">
        <v>527</v>
      </c>
      <c r="B107" s="268" t="s">
        <v>937</v>
      </c>
      <c r="C107" s="287" t="s">
        <v>750</v>
      </c>
      <c r="D107" s="298">
        <v>20.811</v>
      </c>
      <c r="E107" s="298">
        <v>3.391</v>
      </c>
      <c r="F107" s="298">
        <v>29.1</v>
      </c>
      <c r="G107" s="298">
        <v>29.1</v>
      </c>
      <c r="H107" s="299">
        <v>85.9</v>
      </c>
      <c r="I107" s="299">
        <v>85.9</v>
      </c>
      <c r="J107" s="299">
        <v>89.336000000000013</v>
      </c>
      <c r="K107" s="299">
        <v>122.6</v>
      </c>
      <c r="L107" s="299">
        <v>92.909440000000018</v>
      </c>
      <c r="M107" s="299">
        <v>127.504</v>
      </c>
      <c r="N107" s="299">
        <v>96.625817600000019</v>
      </c>
      <c r="O107" s="299">
        <v>96.625817600000019</v>
      </c>
      <c r="P107" s="299">
        <v>100.49085030400002</v>
      </c>
      <c r="Q107" s="299">
        <v>100.49085030400002</v>
      </c>
      <c r="R107" s="299">
        <v>465.262107904</v>
      </c>
      <c r="S107" s="299">
        <v>533.12066790400002</v>
      </c>
    </row>
    <row r="108" spans="1:20" s="284" customFormat="1" ht="18.75" customHeight="1" x14ac:dyDescent="0.25">
      <c r="A108" s="311" t="s">
        <v>1101</v>
      </c>
      <c r="B108" s="270" t="s">
        <v>1128</v>
      </c>
      <c r="C108" s="287" t="s">
        <v>750</v>
      </c>
      <c r="D108" s="298">
        <v>0</v>
      </c>
      <c r="E108" s="298">
        <v>0</v>
      </c>
      <c r="F108" s="298">
        <v>0</v>
      </c>
      <c r="G108" s="298">
        <v>0</v>
      </c>
      <c r="H108" s="301"/>
      <c r="I108" s="301"/>
      <c r="J108" s="301"/>
      <c r="K108" s="301">
        <v>0</v>
      </c>
      <c r="L108" s="301">
        <v>0</v>
      </c>
      <c r="M108" s="301">
        <v>0</v>
      </c>
      <c r="N108" s="301">
        <v>0</v>
      </c>
      <c r="O108" s="301">
        <v>0</v>
      </c>
      <c r="P108" s="301">
        <v>0</v>
      </c>
      <c r="Q108" s="301">
        <v>0</v>
      </c>
      <c r="R108" s="301">
        <v>0</v>
      </c>
      <c r="S108" s="301">
        <v>0</v>
      </c>
      <c r="T108" s="282"/>
    </row>
    <row r="109" spans="1:20" s="282" customFormat="1" ht="18.75" customHeight="1" x14ac:dyDescent="0.25">
      <c r="A109" s="288" t="s">
        <v>528</v>
      </c>
      <c r="B109" s="268" t="s">
        <v>1017</v>
      </c>
      <c r="C109" s="287" t="s">
        <v>750</v>
      </c>
      <c r="D109" s="298">
        <v>33.542000000000002</v>
      </c>
      <c r="E109" s="298">
        <v>53.804000000000002</v>
      </c>
      <c r="F109" s="298">
        <v>56.117571999999996</v>
      </c>
      <c r="G109" s="298">
        <v>56.117571999999996</v>
      </c>
      <c r="H109" s="299">
        <v>58.362274879999994</v>
      </c>
      <c r="I109" s="299">
        <v>58.362274879999994</v>
      </c>
      <c r="J109" s="299">
        <v>60.696765875199993</v>
      </c>
      <c r="K109" s="299">
        <v>49.3</v>
      </c>
      <c r="L109" s="299">
        <v>63.124636510207992</v>
      </c>
      <c r="M109" s="299">
        <v>51.271999999999998</v>
      </c>
      <c r="N109" s="299">
        <v>65.649621970616309</v>
      </c>
      <c r="O109" s="299">
        <v>65.649621970616309</v>
      </c>
      <c r="P109" s="299">
        <v>68.275606849440962</v>
      </c>
      <c r="Q109" s="299">
        <v>68.275606849440962</v>
      </c>
      <c r="R109" s="299">
        <v>316.10890608546526</v>
      </c>
      <c r="S109" s="299">
        <v>292.85950370005725</v>
      </c>
    </row>
    <row r="110" spans="1:20" s="282" customFormat="1" ht="18.75" customHeight="1" x14ac:dyDescent="0.25">
      <c r="A110" s="288" t="s">
        <v>529</v>
      </c>
      <c r="B110" s="270" t="s">
        <v>648</v>
      </c>
      <c r="C110" s="287" t="s">
        <v>750</v>
      </c>
      <c r="D110" s="298">
        <v>33.542000000000002</v>
      </c>
      <c r="E110" s="298">
        <v>53.804000000000002</v>
      </c>
      <c r="F110" s="298">
        <v>56.117571999999996</v>
      </c>
      <c r="G110" s="298">
        <v>56.117571999999996</v>
      </c>
      <c r="H110" s="299">
        <v>58.362274879999994</v>
      </c>
      <c r="I110" s="299">
        <v>58.362274879999994</v>
      </c>
      <c r="J110" s="299">
        <v>60.696765875199993</v>
      </c>
      <c r="K110" s="299">
        <v>43.2</v>
      </c>
      <c r="L110" s="299">
        <v>63.124636510207992</v>
      </c>
      <c r="M110" s="299">
        <v>44.928000000000004</v>
      </c>
      <c r="N110" s="299">
        <v>65.649621970616309</v>
      </c>
      <c r="O110" s="299">
        <v>65.649621970616309</v>
      </c>
      <c r="P110" s="299">
        <v>68.275606849440962</v>
      </c>
      <c r="Q110" s="299">
        <v>68.275606849440962</v>
      </c>
      <c r="R110" s="299">
        <v>316.10890608546526</v>
      </c>
      <c r="S110" s="299">
        <v>280.41550370005729</v>
      </c>
    </row>
    <row r="111" spans="1:20" s="284" customFormat="1" ht="18.75" customHeight="1" x14ac:dyDescent="0.25">
      <c r="A111" s="311" t="s">
        <v>1102</v>
      </c>
      <c r="B111" s="270" t="s">
        <v>1103</v>
      </c>
      <c r="C111" s="287" t="s">
        <v>750</v>
      </c>
      <c r="D111" s="298">
        <v>0</v>
      </c>
      <c r="E111" s="298">
        <v>0</v>
      </c>
      <c r="F111" s="298">
        <v>0</v>
      </c>
      <c r="G111" s="298">
        <v>0</v>
      </c>
      <c r="H111" s="301">
        <v>0</v>
      </c>
      <c r="I111" s="301">
        <v>0</v>
      </c>
      <c r="J111" s="301">
        <v>0</v>
      </c>
      <c r="K111" s="301">
        <v>0</v>
      </c>
      <c r="L111" s="301">
        <v>0</v>
      </c>
      <c r="M111" s="301">
        <v>0</v>
      </c>
      <c r="N111" s="301">
        <v>0</v>
      </c>
      <c r="O111" s="301">
        <v>0</v>
      </c>
      <c r="P111" s="301">
        <v>0</v>
      </c>
      <c r="Q111" s="301">
        <v>0</v>
      </c>
      <c r="R111" s="301">
        <v>0</v>
      </c>
      <c r="S111" s="301">
        <v>0</v>
      </c>
      <c r="T111" s="282"/>
    </row>
    <row r="112" spans="1:20" s="282" customFormat="1" ht="18.75" customHeight="1" x14ac:dyDescent="0.25">
      <c r="A112" s="288" t="s">
        <v>530</v>
      </c>
      <c r="B112" s="268" t="s">
        <v>938</v>
      </c>
      <c r="C112" s="287" t="s">
        <v>750</v>
      </c>
      <c r="D112" s="298">
        <v>25.117552599999996</v>
      </c>
      <c r="E112" s="298">
        <v>41.832999999999998</v>
      </c>
      <c r="F112" s="298">
        <v>43.631818999999993</v>
      </c>
      <c r="G112" s="298">
        <v>43.631818999999993</v>
      </c>
      <c r="H112" s="299">
        <v>45.377091759999992</v>
      </c>
      <c r="I112" s="299">
        <v>45.377091759999992</v>
      </c>
      <c r="J112" s="299">
        <v>47.192175430399992</v>
      </c>
      <c r="K112" s="299">
        <v>51.40000000000002</v>
      </c>
      <c r="L112" s="299">
        <v>49.079862447615994</v>
      </c>
      <c r="M112" s="299">
        <v>53.456000000000024</v>
      </c>
      <c r="N112" s="299">
        <v>51.043056945520632</v>
      </c>
      <c r="O112" s="299">
        <v>51.043056945520632</v>
      </c>
      <c r="P112" s="299">
        <v>53.084779223341457</v>
      </c>
      <c r="Q112" s="299">
        <v>53.084779223341457</v>
      </c>
      <c r="R112" s="299">
        <v>245.77696580687808</v>
      </c>
      <c r="S112" s="299">
        <v>254.36092792886211</v>
      </c>
    </row>
    <row r="113" spans="1:20" s="284" customFormat="1" ht="15" customHeight="1" x14ac:dyDescent="0.25">
      <c r="A113" s="311" t="s">
        <v>1105</v>
      </c>
      <c r="B113" s="268" t="s">
        <v>1104</v>
      </c>
      <c r="C113" s="287" t="s">
        <v>750</v>
      </c>
      <c r="D113" s="298">
        <v>0</v>
      </c>
      <c r="E113" s="298">
        <v>0</v>
      </c>
      <c r="F113" s="298">
        <v>0</v>
      </c>
      <c r="G113" s="298">
        <v>0</v>
      </c>
      <c r="H113" s="299">
        <v>0</v>
      </c>
      <c r="I113" s="299">
        <v>0</v>
      </c>
      <c r="J113" s="299">
        <v>0</v>
      </c>
      <c r="K113" s="301">
        <v>0</v>
      </c>
      <c r="L113" s="301">
        <v>0</v>
      </c>
      <c r="M113" s="301">
        <v>0</v>
      </c>
      <c r="N113" s="301">
        <v>0</v>
      </c>
      <c r="O113" s="301">
        <v>0</v>
      </c>
      <c r="P113" s="301">
        <v>0</v>
      </c>
      <c r="Q113" s="301">
        <v>0</v>
      </c>
      <c r="R113" s="301">
        <v>0</v>
      </c>
      <c r="S113" s="301">
        <v>0</v>
      </c>
      <c r="T113" s="282"/>
    </row>
    <row r="114" spans="1:20" s="284" customFormat="1" ht="18.75" customHeight="1" x14ac:dyDescent="0.25">
      <c r="A114" s="311" t="s">
        <v>1107</v>
      </c>
      <c r="B114" s="268" t="s">
        <v>1106</v>
      </c>
      <c r="C114" s="287" t="s">
        <v>750</v>
      </c>
      <c r="D114" s="298">
        <v>0</v>
      </c>
      <c r="E114" s="298">
        <v>0</v>
      </c>
      <c r="F114" s="298">
        <v>0</v>
      </c>
      <c r="G114" s="298">
        <v>0</v>
      </c>
      <c r="H114" s="299">
        <v>0</v>
      </c>
      <c r="I114" s="299">
        <v>0</v>
      </c>
      <c r="J114" s="299">
        <v>0</v>
      </c>
      <c r="K114" s="301">
        <v>0</v>
      </c>
      <c r="L114" s="301">
        <v>0</v>
      </c>
      <c r="M114" s="301">
        <v>0</v>
      </c>
      <c r="N114" s="301">
        <v>0</v>
      </c>
      <c r="O114" s="301">
        <v>0</v>
      </c>
      <c r="P114" s="301">
        <v>0</v>
      </c>
      <c r="Q114" s="301">
        <v>0</v>
      </c>
      <c r="R114" s="301">
        <v>0</v>
      </c>
      <c r="S114" s="301">
        <v>0</v>
      </c>
      <c r="T114" s="282"/>
    </row>
    <row r="115" spans="1:20" s="309" customFormat="1" ht="18.75" customHeight="1" x14ac:dyDescent="0.25">
      <c r="A115" s="304" t="s">
        <v>28</v>
      </c>
      <c r="B115" s="305" t="s">
        <v>1159</v>
      </c>
      <c r="C115" s="306" t="s">
        <v>750</v>
      </c>
      <c r="D115" s="307">
        <v>290.90699999999998</v>
      </c>
      <c r="E115" s="307">
        <v>48.452999999999989</v>
      </c>
      <c r="F115" s="307">
        <v>24.263644409132098</v>
      </c>
      <c r="G115" s="307">
        <v>24.263644409132098</v>
      </c>
      <c r="H115" s="308">
        <v>21.532892826666966</v>
      </c>
      <c r="I115" s="308">
        <v>21.532892826666966</v>
      </c>
      <c r="J115" s="308">
        <v>21.183541873067099</v>
      </c>
      <c r="K115" s="308">
        <v>-34.200000000000017</v>
      </c>
      <c r="L115" s="308">
        <v>21.860023894656337</v>
      </c>
      <c r="M115" s="308">
        <v>70.46247368000013</v>
      </c>
      <c r="N115" s="308">
        <v>22.326865713242</v>
      </c>
      <c r="O115" s="308">
        <v>22.326865713242</v>
      </c>
      <c r="P115" s="308">
        <v>22.765194922171816</v>
      </c>
      <c r="Q115" s="308">
        <v>22.765194922171816</v>
      </c>
      <c r="R115" s="308">
        <v>109.668519229803</v>
      </c>
      <c r="S115" s="308">
        <v>505.62090605212222</v>
      </c>
    </row>
    <row r="116" spans="1:20" s="282" customFormat="1" ht="18.75" customHeight="1" x14ac:dyDescent="0.25">
      <c r="A116" s="288" t="s">
        <v>58</v>
      </c>
      <c r="B116" s="267" t="s">
        <v>1009</v>
      </c>
      <c r="C116" s="287" t="s">
        <v>750</v>
      </c>
      <c r="D116" s="298">
        <v>0</v>
      </c>
      <c r="E116" s="298">
        <v>-34.488263753123334</v>
      </c>
      <c r="F116" s="298">
        <v>-19.318606265583739</v>
      </c>
      <c r="G116" s="298">
        <v>-19.318606265583739</v>
      </c>
      <c r="H116" s="299">
        <v>4.6049999999999995</v>
      </c>
      <c r="I116" s="299">
        <v>4.6049999999999995</v>
      </c>
      <c r="J116" s="299">
        <v>4.5954799999999993</v>
      </c>
      <c r="K116" s="299">
        <v>56.175537802093338</v>
      </c>
      <c r="L116" s="299">
        <v>4.8160630399999995</v>
      </c>
      <c r="M116" s="299">
        <v>59.694071995711063</v>
      </c>
      <c r="N116" s="299">
        <v>5.0472340659199997</v>
      </c>
      <c r="O116" s="299">
        <v>5.0472340659199997</v>
      </c>
      <c r="P116" s="299">
        <v>0</v>
      </c>
      <c r="Q116" s="299">
        <v>0</v>
      </c>
      <c r="R116" s="299">
        <v>19.063777105919996</v>
      </c>
      <c r="S116" s="299">
        <v>126.03583312308506</v>
      </c>
    </row>
    <row r="117" spans="1:20" s="282" customFormat="1" ht="31.5" customHeight="1" x14ac:dyDescent="0.25">
      <c r="A117" s="288" t="s">
        <v>886</v>
      </c>
      <c r="B117" s="136" t="s">
        <v>899</v>
      </c>
      <c r="C117" s="287" t="s">
        <v>750</v>
      </c>
      <c r="D117" s="298">
        <v>0</v>
      </c>
      <c r="E117" s="298">
        <v>0</v>
      </c>
      <c r="F117" s="298">
        <v>0</v>
      </c>
      <c r="G117" s="298">
        <v>0</v>
      </c>
      <c r="H117" s="299">
        <v>0</v>
      </c>
      <c r="I117" s="299">
        <v>0</v>
      </c>
      <c r="J117" s="299">
        <v>0</v>
      </c>
      <c r="K117" s="299">
        <v>0</v>
      </c>
      <c r="L117" s="299">
        <v>0</v>
      </c>
      <c r="M117" s="299">
        <v>0</v>
      </c>
      <c r="N117" s="299">
        <v>0</v>
      </c>
      <c r="O117" s="299">
        <v>0</v>
      </c>
      <c r="P117" s="299">
        <v>0</v>
      </c>
      <c r="Q117" s="299">
        <v>0</v>
      </c>
      <c r="R117" s="299">
        <v>0</v>
      </c>
      <c r="S117" s="299">
        <v>0</v>
      </c>
    </row>
    <row r="118" spans="1:20" s="282" customFormat="1" ht="31.5" customHeight="1" x14ac:dyDescent="0.25">
      <c r="A118" s="288" t="s">
        <v>887</v>
      </c>
      <c r="B118" s="136" t="s">
        <v>900</v>
      </c>
      <c r="C118" s="287" t="s">
        <v>750</v>
      </c>
      <c r="D118" s="298">
        <v>0</v>
      </c>
      <c r="E118" s="298">
        <v>0</v>
      </c>
      <c r="F118" s="298">
        <v>0</v>
      </c>
      <c r="G118" s="298">
        <v>0</v>
      </c>
      <c r="H118" s="299">
        <v>0</v>
      </c>
      <c r="I118" s="299">
        <v>0</v>
      </c>
      <c r="J118" s="299">
        <v>0</v>
      </c>
      <c r="K118" s="299">
        <v>0</v>
      </c>
      <c r="L118" s="299">
        <v>0</v>
      </c>
      <c r="M118" s="299">
        <v>0</v>
      </c>
      <c r="N118" s="299">
        <v>0</v>
      </c>
      <c r="O118" s="299">
        <v>0</v>
      </c>
      <c r="P118" s="299">
        <v>0</v>
      </c>
      <c r="Q118" s="299">
        <v>0</v>
      </c>
      <c r="R118" s="299">
        <v>0</v>
      </c>
      <c r="S118" s="299">
        <v>0</v>
      </c>
    </row>
    <row r="119" spans="1:20" s="282" customFormat="1" ht="31.5" customHeight="1" x14ac:dyDescent="0.25">
      <c r="A119" s="288" t="s">
        <v>982</v>
      </c>
      <c r="B119" s="136" t="s">
        <v>885</v>
      </c>
      <c r="C119" s="287" t="s">
        <v>750</v>
      </c>
      <c r="D119" s="298">
        <v>-27.671800959696661</v>
      </c>
      <c r="E119" s="298">
        <v>-34.488263753123334</v>
      </c>
      <c r="F119" s="298">
        <v>-19.318606265583739</v>
      </c>
      <c r="G119" s="298">
        <v>-19.318606265583739</v>
      </c>
      <c r="H119" s="299">
        <v>4.6049999999999995</v>
      </c>
      <c r="I119" s="299">
        <v>4.6049999999999995</v>
      </c>
      <c r="J119" s="299">
        <v>4.5954799999999993</v>
      </c>
      <c r="K119" s="299">
        <v>56.689527061454008</v>
      </c>
      <c r="L119" s="299">
        <v>4.8160630399999995</v>
      </c>
      <c r="M119" s="299">
        <v>59.694071995711063</v>
      </c>
      <c r="N119" s="299">
        <v>5.0472340659199997</v>
      </c>
      <c r="O119" s="299">
        <v>5.0472340659199997</v>
      </c>
      <c r="P119" s="299">
        <v>0</v>
      </c>
      <c r="Q119" s="299">
        <v>0</v>
      </c>
      <c r="R119" s="299">
        <v>19.063777105919996</v>
      </c>
      <c r="S119" s="299">
        <v>126.03583312308506</v>
      </c>
    </row>
    <row r="120" spans="1:20" s="282" customFormat="1" ht="18.75" customHeight="1" x14ac:dyDescent="0.25">
      <c r="A120" s="288" t="s">
        <v>59</v>
      </c>
      <c r="B120" s="266" t="s">
        <v>1046</v>
      </c>
      <c r="C120" s="287" t="s">
        <v>750</v>
      </c>
      <c r="D120" s="298">
        <v>62.038580455789301</v>
      </c>
      <c r="E120" s="298">
        <v>106.54551757419013</v>
      </c>
      <c r="F120" s="298">
        <v>36.421320764709222</v>
      </c>
      <c r="G120" s="298">
        <v>36.421320764709222</v>
      </c>
      <c r="H120" s="299">
        <v>89.871444117716877</v>
      </c>
      <c r="I120" s="299">
        <v>89.871444117716877</v>
      </c>
      <c r="J120" s="299">
        <v>3.3627585532490514</v>
      </c>
      <c r="K120" s="299">
        <v>55.098601701524146</v>
      </c>
      <c r="L120" s="299">
        <v>3.5871648634336353</v>
      </c>
      <c r="M120" s="299">
        <v>160.22152193732703</v>
      </c>
      <c r="N120" s="299">
        <v>3.759348776878408</v>
      </c>
      <c r="O120" s="299">
        <v>3.759348776878408</v>
      </c>
      <c r="P120" s="299">
        <v>3.9397975181686817</v>
      </c>
      <c r="Q120" s="299">
        <v>3.9247601230611586</v>
      </c>
      <c r="R120" s="299">
        <v>104.52051382944666</v>
      </c>
      <c r="S120" s="299">
        <v>312.87567665650761</v>
      </c>
    </row>
    <row r="121" spans="1:20" s="282" customFormat="1" ht="18.75" customHeight="1" x14ac:dyDescent="0.25">
      <c r="A121" s="288" t="s">
        <v>758</v>
      </c>
      <c r="B121" s="266" t="s">
        <v>939</v>
      </c>
      <c r="C121" s="287" t="s">
        <v>750</v>
      </c>
      <c r="D121" s="298">
        <v>0</v>
      </c>
      <c r="E121" s="298">
        <v>0</v>
      </c>
      <c r="F121" s="298">
        <v>0</v>
      </c>
      <c r="G121" s="298">
        <v>0</v>
      </c>
      <c r="H121" s="299">
        <v>0</v>
      </c>
      <c r="I121" s="299">
        <v>0</v>
      </c>
      <c r="J121" s="299">
        <v>0</v>
      </c>
      <c r="K121" s="299">
        <v>0</v>
      </c>
      <c r="L121" s="299">
        <v>0</v>
      </c>
      <c r="M121" s="299">
        <v>0</v>
      </c>
      <c r="N121" s="299">
        <v>0</v>
      </c>
      <c r="O121" s="299">
        <v>0</v>
      </c>
      <c r="P121" s="299">
        <v>0</v>
      </c>
      <c r="Q121" s="299">
        <v>0</v>
      </c>
      <c r="R121" s="299">
        <v>0</v>
      </c>
      <c r="S121" s="299">
        <v>0</v>
      </c>
    </row>
    <row r="122" spans="1:20" s="282" customFormat="1" ht="18.75" customHeight="1" x14ac:dyDescent="0.25">
      <c r="A122" s="288" t="s">
        <v>759</v>
      </c>
      <c r="B122" s="266" t="s">
        <v>1047</v>
      </c>
      <c r="C122" s="287" t="s">
        <v>750</v>
      </c>
      <c r="D122" s="298">
        <v>0</v>
      </c>
      <c r="E122" s="298">
        <v>0</v>
      </c>
      <c r="F122" s="298">
        <v>0</v>
      </c>
      <c r="G122" s="298">
        <v>0</v>
      </c>
      <c r="H122" s="299">
        <v>0</v>
      </c>
      <c r="I122" s="299">
        <v>0</v>
      </c>
      <c r="J122" s="299">
        <v>0</v>
      </c>
      <c r="K122" s="299">
        <v>0</v>
      </c>
      <c r="L122" s="299">
        <v>0</v>
      </c>
      <c r="M122" s="299">
        <v>0</v>
      </c>
      <c r="N122" s="299">
        <v>0</v>
      </c>
      <c r="O122" s="299">
        <v>0</v>
      </c>
      <c r="P122" s="299">
        <v>0</v>
      </c>
      <c r="Q122" s="299">
        <v>0</v>
      </c>
      <c r="R122" s="299">
        <v>0</v>
      </c>
      <c r="S122" s="299">
        <v>0</v>
      </c>
    </row>
    <row r="123" spans="1:20" s="282" customFormat="1" ht="18.75" customHeight="1" x14ac:dyDescent="0.25">
      <c r="A123" s="288" t="s">
        <v>760</v>
      </c>
      <c r="B123" s="266" t="s">
        <v>940</v>
      </c>
      <c r="C123" s="287" t="s">
        <v>750</v>
      </c>
      <c r="D123" s="298">
        <v>-1.5756108929148291</v>
      </c>
      <c r="E123" s="298">
        <v>0.38821070661464929</v>
      </c>
      <c r="F123" s="298">
        <v>0.40490376699907932</v>
      </c>
      <c r="G123" s="298">
        <v>0.40490376699907932</v>
      </c>
      <c r="H123" s="299">
        <v>0.36175070217115096</v>
      </c>
      <c r="I123" s="299">
        <v>0.36175070217115096</v>
      </c>
      <c r="J123" s="299">
        <v>0.38092348938622145</v>
      </c>
      <c r="K123" s="299">
        <v>16.12065182920847</v>
      </c>
      <c r="L123" s="299">
        <v>0.39933178311364786</v>
      </c>
      <c r="M123" s="299">
        <v>17.645850660709797</v>
      </c>
      <c r="N123" s="299">
        <v>0.41849970870310321</v>
      </c>
      <c r="O123" s="299">
        <v>0.41849970870310321</v>
      </c>
      <c r="P123" s="299">
        <v>0.43858769472085218</v>
      </c>
      <c r="Q123" s="299">
        <v>0.4369136958860399</v>
      </c>
      <c r="R123" s="299">
        <v>1.9990933780949758</v>
      </c>
      <c r="S123" s="299">
        <v>34.98366659667856</v>
      </c>
    </row>
    <row r="124" spans="1:20" s="282" customFormat="1" ht="18.75" customHeight="1" x14ac:dyDescent="0.25">
      <c r="A124" s="288" t="s">
        <v>761</v>
      </c>
      <c r="B124" s="266" t="s">
        <v>941</v>
      </c>
      <c r="C124" s="287" t="s">
        <v>750</v>
      </c>
      <c r="D124" s="298">
        <v>0</v>
      </c>
      <c r="E124" s="298">
        <v>0</v>
      </c>
      <c r="F124" s="298">
        <v>0</v>
      </c>
      <c r="G124" s="298">
        <v>0</v>
      </c>
      <c r="H124" s="299">
        <v>0</v>
      </c>
      <c r="I124" s="299">
        <v>0</v>
      </c>
      <c r="J124" s="299">
        <v>0</v>
      </c>
      <c r="K124" s="299">
        <v>0</v>
      </c>
      <c r="L124" s="299">
        <v>0</v>
      </c>
      <c r="M124" s="299">
        <v>0</v>
      </c>
      <c r="N124" s="299">
        <v>0</v>
      </c>
      <c r="O124" s="299">
        <v>0</v>
      </c>
      <c r="P124" s="299">
        <v>0</v>
      </c>
      <c r="Q124" s="299">
        <v>0</v>
      </c>
      <c r="R124" s="299">
        <v>0</v>
      </c>
      <c r="S124" s="299">
        <v>0</v>
      </c>
    </row>
    <row r="125" spans="1:20" s="282" customFormat="1" ht="18.75" customHeight="1" x14ac:dyDescent="0.25">
      <c r="A125" s="288" t="s">
        <v>762</v>
      </c>
      <c r="B125" s="266" t="s">
        <v>1054</v>
      </c>
      <c r="C125" s="287" t="s">
        <v>750</v>
      </c>
      <c r="D125" s="298">
        <v>0</v>
      </c>
      <c r="E125" s="298">
        <v>0</v>
      </c>
      <c r="F125" s="298">
        <v>0</v>
      </c>
      <c r="G125" s="298">
        <v>0</v>
      </c>
      <c r="H125" s="299">
        <v>0</v>
      </c>
      <c r="I125" s="299">
        <v>0</v>
      </c>
      <c r="J125" s="299">
        <v>0</v>
      </c>
      <c r="K125" s="299">
        <v>0</v>
      </c>
      <c r="L125" s="299">
        <v>0</v>
      </c>
      <c r="M125" s="299">
        <v>0</v>
      </c>
      <c r="N125" s="299">
        <v>0</v>
      </c>
      <c r="O125" s="299">
        <v>0</v>
      </c>
      <c r="P125" s="299">
        <v>0</v>
      </c>
      <c r="Q125" s="299">
        <v>0</v>
      </c>
      <c r="R125" s="299">
        <v>0</v>
      </c>
      <c r="S125" s="299">
        <v>0</v>
      </c>
    </row>
    <row r="126" spans="1:20" s="282" customFormat="1" ht="31.5" customHeight="1" x14ac:dyDescent="0.25">
      <c r="A126" s="288" t="s">
        <v>763</v>
      </c>
      <c r="B126" s="267" t="s">
        <v>819</v>
      </c>
      <c r="C126" s="287" t="s">
        <v>750</v>
      </c>
      <c r="D126" s="298">
        <v>0</v>
      </c>
      <c r="E126" s="298">
        <v>0</v>
      </c>
      <c r="F126" s="298">
        <v>0</v>
      </c>
      <c r="G126" s="298">
        <v>0</v>
      </c>
      <c r="H126" s="299">
        <v>0</v>
      </c>
      <c r="I126" s="299">
        <v>0</v>
      </c>
      <c r="J126" s="299">
        <v>0</v>
      </c>
      <c r="K126" s="299">
        <v>0</v>
      </c>
      <c r="L126" s="299">
        <v>0</v>
      </c>
      <c r="M126" s="299">
        <v>0</v>
      </c>
      <c r="N126" s="299">
        <v>0</v>
      </c>
      <c r="O126" s="299">
        <v>0</v>
      </c>
      <c r="P126" s="299">
        <v>0</v>
      </c>
      <c r="Q126" s="299">
        <v>0</v>
      </c>
      <c r="R126" s="299">
        <v>0</v>
      </c>
      <c r="S126" s="299">
        <v>0</v>
      </c>
    </row>
    <row r="127" spans="1:20" s="282" customFormat="1" ht="18.75" customHeight="1" x14ac:dyDescent="0.25">
      <c r="A127" s="288" t="s">
        <v>983</v>
      </c>
      <c r="B127" s="268" t="s">
        <v>644</v>
      </c>
      <c r="C127" s="287" t="s">
        <v>750</v>
      </c>
      <c r="D127" s="298">
        <v>0</v>
      </c>
      <c r="E127" s="298">
        <v>0</v>
      </c>
      <c r="F127" s="298">
        <v>0</v>
      </c>
      <c r="G127" s="298">
        <v>0</v>
      </c>
      <c r="H127" s="299">
        <v>0</v>
      </c>
      <c r="I127" s="299">
        <v>0</v>
      </c>
      <c r="J127" s="299">
        <v>0</v>
      </c>
      <c r="K127" s="299">
        <v>0</v>
      </c>
      <c r="L127" s="299">
        <v>0</v>
      </c>
      <c r="M127" s="299">
        <v>0</v>
      </c>
      <c r="N127" s="299">
        <v>0</v>
      </c>
      <c r="O127" s="299">
        <v>0</v>
      </c>
      <c r="P127" s="299">
        <v>0</v>
      </c>
      <c r="Q127" s="299">
        <v>0</v>
      </c>
      <c r="R127" s="299">
        <v>0</v>
      </c>
      <c r="S127" s="299">
        <v>0</v>
      </c>
    </row>
    <row r="128" spans="1:20" s="282" customFormat="1" ht="18.75" customHeight="1" x14ac:dyDescent="0.25">
      <c r="A128" s="288" t="s">
        <v>984</v>
      </c>
      <c r="B128" s="268" t="s">
        <v>632</v>
      </c>
      <c r="C128" s="287" t="s">
        <v>750</v>
      </c>
      <c r="D128" s="298">
        <v>0</v>
      </c>
      <c r="E128" s="298">
        <v>0</v>
      </c>
      <c r="F128" s="298">
        <v>0</v>
      </c>
      <c r="G128" s="298">
        <v>0</v>
      </c>
      <c r="H128" s="299">
        <v>0</v>
      </c>
      <c r="I128" s="299">
        <v>0</v>
      </c>
      <c r="J128" s="299">
        <v>0</v>
      </c>
      <c r="K128" s="299">
        <v>0</v>
      </c>
      <c r="L128" s="299">
        <v>0</v>
      </c>
      <c r="M128" s="299">
        <v>0</v>
      </c>
      <c r="N128" s="299">
        <v>0</v>
      </c>
      <c r="O128" s="299">
        <v>0</v>
      </c>
      <c r="P128" s="299">
        <v>0</v>
      </c>
      <c r="Q128" s="299">
        <v>0</v>
      </c>
      <c r="R128" s="299">
        <v>0</v>
      </c>
      <c r="S128" s="299">
        <v>0</v>
      </c>
    </row>
    <row r="129" spans="1:19" s="282" customFormat="1" ht="18.75" customHeight="1" x14ac:dyDescent="0.25">
      <c r="A129" s="288" t="s">
        <v>764</v>
      </c>
      <c r="B129" s="266" t="s">
        <v>942</v>
      </c>
      <c r="C129" s="287" t="s">
        <v>750</v>
      </c>
      <c r="D129" s="298">
        <v>13.254599370456042</v>
      </c>
      <c r="E129" s="298">
        <v>-23.992464527681236</v>
      </c>
      <c r="F129" s="298">
        <v>31.908963601760746</v>
      </c>
      <c r="G129" s="298">
        <v>31.908963601760746</v>
      </c>
      <c r="H129" s="299">
        <v>-73.305301993221065</v>
      </c>
      <c r="I129" s="299">
        <v>-73.305301993221065</v>
      </c>
      <c r="J129" s="299">
        <v>12.844379830431828</v>
      </c>
      <c r="K129" s="299">
        <v>-161.59479133282596</v>
      </c>
      <c r="L129" s="299">
        <v>13.057464208109053</v>
      </c>
      <c r="M129" s="299">
        <v>-167.09897091374773</v>
      </c>
      <c r="N129" s="299">
        <v>13.101783161740487</v>
      </c>
      <c r="O129" s="299">
        <v>13.101783161740487</v>
      </c>
      <c r="P129" s="299">
        <v>18.386809709282282</v>
      </c>
      <c r="Q129" s="299">
        <v>18.403521103224616</v>
      </c>
      <c r="R129" s="299">
        <v>-15.914865083657418</v>
      </c>
      <c r="S129" s="299">
        <v>-370.49375997482963</v>
      </c>
    </row>
    <row r="130" spans="1:19" s="309" customFormat="1" ht="18.75" customHeight="1" x14ac:dyDescent="0.25">
      <c r="A130" s="304" t="s">
        <v>29</v>
      </c>
      <c r="B130" s="305" t="s">
        <v>1018</v>
      </c>
      <c r="C130" s="306" t="s">
        <v>750</v>
      </c>
      <c r="D130" s="307">
        <v>13.976000000000001</v>
      </c>
      <c r="E130" s="307">
        <v>9.6905999999999981</v>
      </c>
      <c r="F130" s="307">
        <v>4.8527288818264198</v>
      </c>
      <c r="G130" s="307">
        <v>4.8527288818264198</v>
      </c>
      <c r="H130" s="308">
        <v>4.3065785653333934</v>
      </c>
      <c r="I130" s="308">
        <v>4.3065785653333934</v>
      </c>
      <c r="J130" s="308">
        <v>4.2367083746134204</v>
      </c>
      <c r="K130" s="308">
        <v>12.8</v>
      </c>
      <c r="L130" s="308">
        <v>4.3720047789312675</v>
      </c>
      <c r="M130" s="308">
        <v>14.092494736000027</v>
      </c>
      <c r="N130" s="308">
        <v>4.4653731426484002</v>
      </c>
      <c r="O130" s="308">
        <v>4.4653731426484002</v>
      </c>
      <c r="P130" s="308">
        <v>4.5530389844343633</v>
      </c>
      <c r="Q130" s="308">
        <v>4.5530389844343633</v>
      </c>
      <c r="R130" s="308">
        <v>21.933703845960601</v>
      </c>
      <c r="S130" s="308">
        <v>101.12418121042445</v>
      </c>
    </row>
    <row r="131" spans="1:19" s="282" customFormat="1" ht="18.75" customHeight="1" x14ac:dyDescent="0.25">
      <c r="A131" s="288" t="s">
        <v>25</v>
      </c>
      <c r="B131" s="266" t="s">
        <v>1009</v>
      </c>
      <c r="C131" s="287" t="s">
        <v>750</v>
      </c>
      <c r="D131" s="298">
        <v>0</v>
      </c>
      <c r="E131" s="298">
        <v>-1.6569143204311061</v>
      </c>
      <c r="F131" s="298">
        <v>-0.92812081238264588</v>
      </c>
      <c r="G131" s="298">
        <v>-0.92812081238264588</v>
      </c>
      <c r="H131" s="299">
        <v>0.92099999999999993</v>
      </c>
      <c r="I131" s="299">
        <v>0.92099999999999993</v>
      </c>
      <c r="J131" s="299">
        <v>0.91909599999999991</v>
      </c>
      <c r="K131" s="299">
        <v>5.1888224506017284</v>
      </c>
      <c r="L131" s="299">
        <v>0.96321260799999997</v>
      </c>
      <c r="M131" s="299">
        <v>11.938814399142213</v>
      </c>
      <c r="N131" s="299">
        <v>1.009446813184</v>
      </c>
      <c r="O131" s="299">
        <v>1.009446813184</v>
      </c>
      <c r="P131" s="299">
        <v>0</v>
      </c>
      <c r="Q131" s="299">
        <v>0</v>
      </c>
      <c r="R131" s="299">
        <v>3.8127554211839998</v>
      </c>
      <c r="S131" s="299">
        <v>19.058083662927942</v>
      </c>
    </row>
    <row r="132" spans="1:19" s="282" customFormat="1" ht="31.5" customHeight="1" x14ac:dyDescent="0.25">
      <c r="A132" s="288" t="s">
        <v>1006</v>
      </c>
      <c r="B132" s="136" t="s">
        <v>899</v>
      </c>
      <c r="C132" s="287" t="s">
        <v>750</v>
      </c>
      <c r="D132" s="298">
        <v>0</v>
      </c>
      <c r="E132" s="298">
        <v>0</v>
      </c>
      <c r="F132" s="298">
        <v>0</v>
      </c>
      <c r="G132" s="298">
        <v>0</v>
      </c>
      <c r="H132" s="299">
        <v>0</v>
      </c>
      <c r="I132" s="299">
        <v>0</v>
      </c>
      <c r="J132" s="299">
        <v>0</v>
      </c>
      <c r="K132" s="299">
        <v>0</v>
      </c>
      <c r="L132" s="299">
        <v>0</v>
      </c>
      <c r="M132" s="299">
        <v>0</v>
      </c>
      <c r="N132" s="299">
        <v>0</v>
      </c>
      <c r="O132" s="299">
        <v>0</v>
      </c>
      <c r="P132" s="299">
        <v>0</v>
      </c>
      <c r="Q132" s="299">
        <v>0</v>
      </c>
      <c r="R132" s="299">
        <v>0</v>
      </c>
      <c r="S132" s="299">
        <v>0</v>
      </c>
    </row>
    <row r="133" spans="1:19" s="282" customFormat="1" ht="31.5" customHeight="1" x14ac:dyDescent="0.25">
      <c r="A133" s="288" t="s">
        <v>1007</v>
      </c>
      <c r="B133" s="136" t="s">
        <v>900</v>
      </c>
      <c r="C133" s="287" t="s">
        <v>750</v>
      </c>
      <c r="D133" s="298">
        <v>0</v>
      </c>
      <c r="E133" s="298">
        <v>0</v>
      </c>
      <c r="F133" s="298">
        <v>0</v>
      </c>
      <c r="G133" s="298">
        <v>0</v>
      </c>
      <c r="H133" s="299">
        <v>0</v>
      </c>
      <c r="I133" s="299">
        <v>0</v>
      </c>
      <c r="J133" s="299">
        <v>0</v>
      </c>
      <c r="K133" s="299">
        <v>0</v>
      </c>
      <c r="L133" s="299">
        <v>0</v>
      </c>
      <c r="M133" s="299">
        <v>0</v>
      </c>
      <c r="N133" s="299">
        <v>0</v>
      </c>
      <c r="O133" s="299">
        <v>0</v>
      </c>
      <c r="P133" s="299">
        <v>0</v>
      </c>
      <c r="Q133" s="299">
        <v>0</v>
      </c>
      <c r="R133" s="299">
        <v>0</v>
      </c>
      <c r="S133" s="299">
        <v>0</v>
      </c>
    </row>
    <row r="134" spans="1:19" s="282" customFormat="1" ht="31.5" customHeight="1" x14ac:dyDescent="0.25">
      <c r="A134" s="288" t="s">
        <v>1008</v>
      </c>
      <c r="B134" s="136" t="s">
        <v>885</v>
      </c>
      <c r="C134" s="287" t="s">
        <v>750</v>
      </c>
      <c r="D134" s="298">
        <v>0</v>
      </c>
      <c r="E134" s="298">
        <v>0</v>
      </c>
      <c r="F134" s="298">
        <v>1</v>
      </c>
      <c r="G134" s="298">
        <v>1</v>
      </c>
      <c r="H134" s="299">
        <v>0.92099999999999993</v>
      </c>
      <c r="I134" s="299">
        <v>0.92099999999999993</v>
      </c>
      <c r="J134" s="299">
        <v>0.91909599999999991</v>
      </c>
      <c r="K134" s="299">
        <v>5.1888224506017284</v>
      </c>
      <c r="L134" s="299">
        <v>0.96321260799999997</v>
      </c>
      <c r="M134" s="299">
        <v>11.938814399142213</v>
      </c>
      <c r="N134" s="299">
        <v>1.009446813184</v>
      </c>
      <c r="O134" s="299">
        <v>1.009446813184</v>
      </c>
      <c r="P134" s="299">
        <v>0</v>
      </c>
      <c r="Q134" s="299">
        <v>0</v>
      </c>
      <c r="R134" s="299">
        <v>3.8127554211839993</v>
      </c>
      <c r="S134" s="299">
        <v>25.207166624617013</v>
      </c>
    </row>
    <row r="135" spans="1:19" s="282" customFormat="1" ht="18.75" customHeight="1" x14ac:dyDescent="0.25">
      <c r="A135" s="288" t="s">
        <v>808</v>
      </c>
      <c r="B135" s="269" t="s">
        <v>1055</v>
      </c>
      <c r="C135" s="287" t="s">
        <v>750</v>
      </c>
      <c r="D135" s="298">
        <v>11.515667188595463</v>
      </c>
      <c r="E135" s="298">
        <v>12.506987379652216</v>
      </c>
      <c r="F135" s="298">
        <v>2.5865953409656433</v>
      </c>
      <c r="G135" s="298">
        <v>2.5865953409656433</v>
      </c>
      <c r="H135" s="299">
        <v>17.974288823543375</v>
      </c>
      <c r="I135" s="299">
        <v>17.974288823543375</v>
      </c>
      <c r="J135" s="299">
        <v>0.67255171064981034</v>
      </c>
      <c r="K135" s="299">
        <v>4.3291967445276525</v>
      </c>
      <c r="L135" s="299">
        <v>0.71743297268672712</v>
      </c>
      <c r="M135" s="299">
        <v>32.044304387465409</v>
      </c>
      <c r="N135" s="299">
        <v>0.75186975537568168</v>
      </c>
      <c r="O135" s="299">
        <v>0.75186975537568168</v>
      </c>
      <c r="P135" s="299">
        <v>0.78795950363373635</v>
      </c>
      <c r="Q135" s="299">
        <v>0.78495202461223179</v>
      </c>
      <c r="R135" s="299">
        <v>20.904102765889331</v>
      </c>
      <c r="S135" s="299">
        <v>55.884611735524352</v>
      </c>
    </row>
    <row r="136" spans="1:19" s="282" customFormat="1" ht="18.75" customHeight="1" x14ac:dyDescent="0.25">
      <c r="A136" s="288" t="s">
        <v>809</v>
      </c>
      <c r="B136" s="269" t="s">
        <v>816</v>
      </c>
      <c r="C136" s="287" t="s">
        <v>750</v>
      </c>
      <c r="D136" s="298">
        <v>0</v>
      </c>
      <c r="E136" s="298">
        <v>0</v>
      </c>
      <c r="F136" s="298">
        <v>0</v>
      </c>
      <c r="G136" s="298">
        <v>0</v>
      </c>
      <c r="H136" s="299">
        <v>0</v>
      </c>
      <c r="I136" s="299">
        <v>0</v>
      </c>
      <c r="J136" s="299">
        <v>0</v>
      </c>
      <c r="K136" s="299">
        <v>0</v>
      </c>
      <c r="L136" s="299">
        <v>0</v>
      </c>
      <c r="M136" s="299">
        <v>0</v>
      </c>
      <c r="N136" s="299">
        <v>0</v>
      </c>
      <c r="O136" s="299">
        <v>0</v>
      </c>
      <c r="P136" s="299">
        <v>0</v>
      </c>
      <c r="Q136" s="299">
        <v>0</v>
      </c>
      <c r="R136" s="299">
        <v>0</v>
      </c>
      <c r="S136" s="299">
        <v>0</v>
      </c>
    </row>
    <row r="137" spans="1:19" s="282" customFormat="1" ht="18.75" customHeight="1" x14ac:dyDescent="0.25">
      <c r="A137" s="288" t="s">
        <v>810</v>
      </c>
      <c r="B137" s="269" t="s">
        <v>1049</v>
      </c>
      <c r="C137" s="287" t="s">
        <v>750</v>
      </c>
      <c r="D137" s="298">
        <v>0</v>
      </c>
      <c r="E137" s="298">
        <v>0</v>
      </c>
      <c r="F137" s="298">
        <v>0</v>
      </c>
      <c r="G137" s="298">
        <v>0</v>
      </c>
      <c r="H137" s="299">
        <v>0</v>
      </c>
      <c r="I137" s="299">
        <v>0</v>
      </c>
      <c r="J137" s="299">
        <v>0</v>
      </c>
      <c r="K137" s="299">
        <v>0</v>
      </c>
      <c r="L137" s="299">
        <v>0</v>
      </c>
      <c r="M137" s="299">
        <v>0</v>
      </c>
      <c r="N137" s="299">
        <v>0</v>
      </c>
      <c r="O137" s="299">
        <v>0</v>
      </c>
      <c r="P137" s="299">
        <v>0</v>
      </c>
      <c r="Q137" s="299">
        <v>0</v>
      </c>
      <c r="R137" s="299">
        <v>0</v>
      </c>
      <c r="S137" s="299">
        <v>0</v>
      </c>
    </row>
    <row r="138" spans="1:19" s="282" customFormat="1" ht="18.75" customHeight="1" x14ac:dyDescent="0.25">
      <c r="A138" s="288" t="s">
        <v>811</v>
      </c>
      <c r="B138" s="269" t="s">
        <v>817</v>
      </c>
      <c r="C138" s="287" t="s">
        <v>750</v>
      </c>
      <c r="D138" s="298">
        <v>2.4068217003565106E-6</v>
      </c>
      <c r="E138" s="298">
        <v>1.5828810436197358E-2</v>
      </c>
      <c r="F138" s="298">
        <v>1.6509449284953844E-2</v>
      </c>
      <c r="G138" s="298">
        <v>1.6509449284953844E-2</v>
      </c>
      <c r="H138" s="299">
        <v>7.2350140434230201E-2</v>
      </c>
      <c r="I138" s="299">
        <v>7.2350140434230201E-2</v>
      </c>
      <c r="J138" s="299">
        <v>7.6184697877244301E-2</v>
      </c>
      <c r="K138" s="299">
        <v>1.0450970512523305</v>
      </c>
      <c r="L138" s="299">
        <v>7.9866356622729576E-2</v>
      </c>
      <c r="M138" s="299">
        <v>3.5291701321419597</v>
      </c>
      <c r="N138" s="299">
        <v>8.3699941740620648E-2</v>
      </c>
      <c r="O138" s="299">
        <v>8.3699941740620648E-2</v>
      </c>
      <c r="P138" s="299">
        <v>8.7717538944170448E-2</v>
      </c>
      <c r="Q138" s="299">
        <v>8.7382739177207985E-2</v>
      </c>
      <c r="R138" s="299">
        <v>0.3998186756189952</v>
      </c>
      <c r="S138" s="299">
        <v>4.8177000047463494</v>
      </c>
    </row>
    <row r="139" spans="1:19" s="282" customFormat="1" ht="18.75" customHeight="1" x14ac:dyDescent="0.25">
      <c r="A139" s="288" t="s">
        <v>812</v>
      </c>
      <c r="B139" s="269" t="s">
        <v>818</v>
      </c>
      <c r="C139" s="287" t="s">
        <v>750</v>
      </c>
      <c r="D139" s="298">
        <v>0</v>
      </c>
      <c r="E139" s="298">
        <v>0</v>
      </c>
      <c r="F139" s="298">
        <v>0</v>
      </c>
      <c r="G139" s="298">
        <v>0</v>
      </c>
      <c r="H139" s="299">
        <v>0</v>
      </c>
      <c r="I139" s="299">
        <v>0</v>
      </c>
      <c r="J139" s="299">
        <v>0</v>
      </c>
      <c r="K139" s="299">
        <v>0</v>
      </c>
      <c r="L139" s="299">
        <v>0</v>
      </c>
      <c r="M139" s="299">
        <v>0</v>
      </c>
      <c r="N139" s="299">
        <v>0</v>
      </c>
      <c r="O139" s="299">
        <v>0</v>
      </c>
      <c r="P139" s="299">
        <v>0</v>
      </c>
      <c r="Q139" s="299">
        <v>0</v>
      </c>
      <c r="R139" s="299">
        <v>0</v>
      </c>
      <c r="S139" s="299">
        <v>0</v>
      </c>
    </row>
    <row r="140" spans="1:19" s="282" customFormat="1" ht="18.75" customHeight="1" x14ac:dyDescent="0.25">
      <c r="A140" s="288" t="s">
        <v>813</v>
      </c>
      <c r="B140" s="269" t="s">
        <v>1056</v>
      </c>
      <c r="C140" s="287" t="s">
        <v>750</v>
      </c>
      <c r="D140" s="298">
        <v>0</v>
      </c>
      <c r="E140" s="298">
        <v>0</v>
      </c>
      <c r="F140" s="298">
        <v>0</v>
      </c>
      <c r="G140" s="298">
        <v>0</v>
      </c>
      <c r="H140" s="299">
        <v>0</v>
      </c>
      <c r="I140" s="299">
        <v>0</v>
      </c>
      <c r="J140" s="299">
        <v>0</v>
      </c>
      <c r="K140" s="299">
        <v>0</v>
      </c>
      <c r="L140" s="299">
        <v>0</v>
      </c>
      <c r="M140" s="299">
        <v>0</v>
      </c>
      <c r="N140" s="299">
        <v>0</v>
      </c>
      <c r="O140" s="299">
        <v>0</v>
      </c>
      <c r="P140" s="299">
        <v>0</v>
      </c>
      <c r="Q140" s="299">
        <v>0</v>
      </c>
      <c r="R140" s="299">
        <v>0</v>
      </c>
      <c r="S140" s="299">
        <v>0</v>
      </c>
    </row>
    <row r="141" spans="1:19" s="282" customFormat="1" ht="31.5" customHeight="1" x14ac:dyDescent="0.25">
      <c r="A141" s="288" t="s">
        <v>814</v>
      </c>
      <c r="B141" s="269" t="s">
        <v>819</v>
      </c>
      <c r="C141" s="287" t="s">
        <v>750</v>
      </c>
      <c r="D141" s="298">
        <v>0</v>
      </c>
      <c r="E141" s="298">
        <v>0</v>
      </c>
      <c r="F141" s="298">
        <v>0</v>
      </c>
      <c r="G141" s="298">
        <v>0</v>
      </c>
      <c r="H141" s="299">
        <v>0</v>
      </c>
      <c r="I141" s="299">
        <v>0</v>
      </c>
      <c r="J141" s="299">
        <v>0</v>
      </c>
      <c r="K141" s="299">
        <v>0</v>
      </c>
      <c r="L141" s="299">
        <v>0</v>
      </c>
      <c r="M141" s="299">
        <v>0</v>
      </c>
      <c r="N141" s="299">
        <v>0</v>
      </c>
      <c r="O141" s="299">
        <v>0</v>
      </c>
      <c r="P141" s="299">
        <v>0</v>
      </c>
      <c r="Q141" s="299">
        <v>0</v>
      </c>
      <c r="R141" s="299">
        <v>0</v>
      </c>
      <c r="S141" s="299">
        <v>0</v>
      </c>
    </row>
    <row r="142" spans="1:19" s="282" customFormat="1" ht="18.75" customHeight="1" x14ac:dyDescent="0.25">
      <c r="A142" s="288" t="s">
        <v>985</v>
      </c>
      <c r="B142" s="268" t="s">
        <v>820</v>
      </c>
      <c r="C142" s="287" t="s">
        <v>750</v>
      </c>
      <c r="D142" s="298">
        <v>0</v>
      </c>
      <c r="E142" s="298">
        <v>0</v>
      </c>
      <c r="F142" s="298">
        <v>0</v>
      </c>
      <c r="G142" s="298">
        <v>0</v>
      </c>
      <c r="H142" s="299">
        <v>0</v>
      </c>
      <c r="I142" s="299">
        <v>0</v>
      </c>
      <c r="J142" s="299">
        <v>0</v>
      </c>
      <c r="K142" s="299">
        <v>0</v>
      </c>
      <c r="L142" s="299">
        <v>0</v>
      </c>
      <c r="M142" s="299">
        <v>0</v>
      </c>
      <c r="N142" s="299">
        <v>0</v>
      </c>
      <c r="O142" s="299">
        <v>0</v>
      </c>
      <c r="P142" s="299">
        <v>0</v>
      </c>
      <c r="Q142" s="299">
        <v>0</v>
      </c>
      <c r="R142" s="299">
        <v>0</v>
      </c>
      <c r="S142" s="299">
        <v>0</v>
      </c>
    </row>
    <row r="143" spans="1:19" s="282" customFormat="1" ht="18.75" customHeight="1" x14ac:dyDescent="0.25">
      <c r="A143" s="288" t="s">
        <v>986</v>
      </c>
      <c r="B143" s="268" t="s">
        <v>632</v>
      </c>
      <c r="C143" s="287" t="s">
        <v>750</v>
      </c>
      <c r="D143" s="298">
        <v>0</v>
      </c>
      <c r="E143" s="298">
        <v>0</v>
      </c>
      <c r="F143" s="298">
        <v>0</v>
      </c>
      <c r="G143" s="298">
        <v>0</v>
      </c>
      <c r="H143" s="299">
        <v>0</v>
      </c>
      <c r="I143" s="299">
        <v>0</v>
      </c>
      <c r="J143" s="299">
        <v>0</v>
      </c>
      <c r="K143" s="299">
        <v>0</v>
      </c>
      <c r="L143" s="299">
        <v>0</v>
      </c>
      <c r="M143" s="299">
        <v>0</v>
      </c>
      <c r="N143" s="299">
        <v>0</v>
      </c>
      <c r="O143" s="299">
        <v>0</v>
      </c>
      <c r="P143" s="299">
        <v>0</v>
      </c>
      <c r="Q143" s="299">
        <v>0</v>
      </c>
      <c r="R143" s="299">
        <v>0</v>
      </c>
      <c r="S143" s="299">
        <v>0</v>
      </c>
    </row>
    <row r="144" spans="1:19" s="282" customFormat="1" ht="18.75" customHeight="1" x14ac:dyDescent="0.25">
      <c r="A144" s="288" t="s">
        <v>815</v>
      </c>
      <c r="B144" s="269" t="s">
        <v>821</v>
      </c>
      <c r="C144" s="287" t="s">
        <v>750</v>
      </c>
      <c r="D144" s="298">
        <v>2.4603328114045375</v>
      </c>
      <c r="E144" s="298">
        <v>-2.8163873796522179</v>
      </c>
      <c r="F144" s="298">
        <v>2.2661335408607766</v>
      </c>
      <c r="G144" s="298">
        <v>2.2661335408607766</v>
      </c>
      <c r="H144" s="299">
        <v>-14.661060398644214</v>
      </c>
      <c r="I144" s="299">
        <v>-14.661060398644214</v>
      </c>
      <c r="J144" s="299">
        <v>2.5688759660863658</v>
      </c>
      <c r="K144" s="299">
        <v>2.2368837536182893</v>
      </c>
      <c r="L144" s="299">
        <v>2.6114928416218106</v>
      </c>
      <c r="M144" s="299">
        <v>-33.419794182749548</v>
      </c>
      <c r="N144" s="299">
        <v>2.6203566323480976</v>
      </c>
      <c r="O144" s="299">
        <v>2.6203566323480976</v>
      </c>
      <c r="P144" s="299">
        <v>3.6773619418564567</v>
      </c>
      <c r="Q144" s="299">
        <v>3.6807042206449232</v>
      </c>
      <c r="R144" s="299">
        <v>-3.182973016731482</v>
      </c>
      <c r="S144" s="299">
        <v>-39.542909974782447</v>
      </c>
    </row>
    <row r="145" spans="1:19" s="309" customFormat="1" ht="18.75" customHeight="1" x14ac:dyDescent="0.25">
      <c r="A145" s="304" t="s">
        <v>31</v>
      </c>
      <c r="B145" s="305" t="s">
        <v>1062</v>
      </c>
      <c r="C145" s="306" t="s">
        <v>750</v>
      </c>
      <c r="D145" s="307">
        <v>290.90699999999998</v>
      </c>
      <c r="E145" s="307">
        <v>48.452999999999989</v>
      </c>
      <c r="F145" s="307">
        <v>24.263644409132098</v>
      </c>
      <c r="G145" s="307">
        <v>24.263644409132098</v>
      </c>
      <c r="H145" s="308">
        <v>21.532892826666966</v>
      </c>
      <c r="I145" s="308">
        <v>21.532892826666966</v>
      </c>
      <c r="J145" s="308">
        <v>21.183541873067099</v>
      </c>
      <c r="K145" s="308">
        <v>-21.400000000000016</v>
      </c>
      <c r="L145" s="308">
        <v>21.860023894656337</v>
      </c>
      <c r="M145" s="308">
        <v>70.46247368000013</v>
      </c>
      <c r="N145" s="308">
        <v>22.326865713242</v>
      </c>
      <c r="O145" s="308">
        <v>22.326865713242</v>
      </c>
      <c r="P145" s="308">
        <v>22.765194922171816</v>
      </c>
      <c r="Q145" s="308">
        <v>22.765194922171816</v>
      </c>
      <c r="R145" s="308">
        <v>109.668519229803</v>
      </c>
      <c r="S145" s="308">
        <v>505.62090605212222</v>
      </c>
    </row>
    <row r="146" spans="1:19" s="282" customFormat="1" ht="18.75" customHeight="1" x14ac:dyDescent="0.25">
      <c r="A146" s="288" t="s">
        <v>47</v>
      </c>
      <c r="B146" s="266" t="s">
        <v>1009</v>
      </c>
      <c r="C146" s="287" t="s">
        <v>750</v>
      </c>
      <c r="D146" s="298">
        <v>0</v>
      </c>
      <c r="E146" s="298">
        <v>-32.831349432692228</v>
      </c>
      <c r="F146" s="298">
        <v>-18.390485453201094</v>
      </c>
      <c r="G146" s="298">
        <v>-18.390485453201094</v>
      </c>
      <c r="H146" s="299">
        <v>3.6839999999999997</v>
      </c>
      <c r="I146" s="299">
        <v>3.6839999999999997</v>
      </c>
      <c r="J146" s="299">
        <v>3.6763839999999997</v>
      </c>
      <c r="K146" s="299">
        <v>50.986715351491611</v>
      </c>
      <c r="L146" s="299">
        <v>3.8528504319999994</v>
      </c>
      <c r="M146" s="299">
        <v>47.755257596568853</v>
      </c>
      <c r="N146" s="299">
        <v>4.0377872527359999</v>
      </c>
      <c r="O146" s="299">
        <v>4.0377872527359999</v>
      </c>
      <c r="P146" s="299">
        <v>0</v>
      </c>
      <c r="Q146" s="299">
        <v>0</v>
      </c>
      <c r="R146" s="299">
        <v>15.251021684735999</v>
      </c>
      <c r="S146" s="299">
        <v>106.46376020079646</v>
      </c>
    </row>
    <row r="147" spans="1:19" s="282" customFormat="1" ht="31.5" customHeight="1" x14ac:dyDescent="0.25">
      <c r="A147" s="288" t="s">
        <v>901</v>
      </c>
      <c r="B147" s="136" t="s">
        <v>899</v>
      </c>
      <c r="C147" s="287" t="s">
        <v>750</v>
      </c>
      <c r="D147" s="298">
        <v>0</v>
      </c>
      <c r="E147" s="298">
        <v>0</v>
      </c>
      <c r="F147" s="298">
        <v>0</v>
      </c>
      <c r="G147" s="298">
        <v>0</v>
      </c>
      <c r="H147" s="299">
        <v>0</v>
      </c>
      <c r="I147" s="299">
        <v>0</v>
      </c>
      <c r="J147" s="299">
        <v>0</v>
      </c>
      <c r="K147" s="299">
        <v>0</v>
      </c>
      <c r="L147" s="299">
        <v>0</v>
      </c>
      <c r="M147" s="299">
        <v>0</v>
      </c>
      <c r="N147" s="299">
        <v>0</v>
      </c>
      <c r="O147" s="299">
        <v>0</v>
      </c>
      <c r="P147" s="299">
        <v>0</v>
      </c>
      <c r="Q147" s="299">
        <v>0</v>
      </c>
      <c r="R147" s="299">
        <v>0</v>
      </c>
      <c r="S147" s="299">
        <v>0</v>
      </c>
    </row>
    <row r="148" spans="1:19" s="282" customFormat="1" ht="31.5" customHeight="1" x14ac:dyDescent="0.25">
      <c r="A148" s="288" t="s">
        <v>902</v>
      </c>
      <c r="B148" s="136" t="s">
        <v>900</v>
      </c>
      <c r="C148" s="287" t="s">
        <v>750</v>
      </c>
      <c r="D148" s="298">
        <v>0</v>
      </c>
      <c r="E148" s="298">
        <v>0</v>
      </c>
      <c r="F148" s="298">
        <v>0</v>
      </c>
      <c r="G148" s="298">
        <v>0</v>
      </c>
      <c r="H148" s="299">
        <v>0</v>
      </c>
      <c r="I148" s="299">
        <v>0</v>
      </c>
      <c r="J148" s="299">
        <v>0</v>
      </c>
      <c r="K148" s="299">
        <v>0</v>
      </c>
      <c r="L148" s="299">
        <v>0</v>
      </c>
      <c r="M148" s="299">
        <v>0</v>
      </c>
      <c r="N148" s="299">
        <v>0</v>
      </c>
      <c r="O148" s="299">
        <v>0</v>
      </c>
      <c r="P148" s="299">
        <v>0</v>
      </c>
      <c r="Q148" s="299">
        <v>0</v>
      </c>
      <c r="R148" s="299">
        <v>0</v>
      </c>
      <c r="S148" s="299">
        <v>0</v>
      </c>
    </row>
    <row r="149" spans="1:19" s="282" customFormat="1" ht="31.5" customHeight="1" x14ac:dyDescent="0.25">
      <c r="A149" s="288" t="s">
        <v>987</v>
      </c>
      <c r="B149" s="136" t="s">
        <v>885</v>
      </c>
      <c r="C149" s="287" t="s">
        <v>750</v>
      </c>
      <c r="D149" s="298">
        <v>-27.671800959696661</v>
      </c>
      <c r="E149" s="298">
        <v>-34.488263753123334</v>
      </c>
      <c r="F149" s="298">
        <v>-20.318606265583739</v>
      </c>
      <c r="G149" s="298">
        <v>-20.318606265583739</v>
      </c>
      <c r="H149" s="299">
        <v>3.6839999999999997</v>
      </c>
      <c r="I149" s="299">
        <v>3.6839999999999997</v>
      </c>
      <c r="J149" s="299">
        <v>3.6763839999999997</v>
      </c>
      <c r="K149" s="299">
        <v>51.500704610852281</v>
      </c>
      <c r="L149" s="299">
        <v>3.8528504319999994</v>
      </c>
      <c r="M149" s="299">
        <v>47.755257596568853</v>
      </c>
      <c r="N149" s="299">
        <v>4.0377872527359999</v>
      </c>
      <c r="O149" s="299">
        <v>4.0377872527359999</v>
      </c>
      <c r="P149" s="299">
        <v>0</v>
      </c>
      <c r="Q149" s="299">
        <v>0</v>
      </c>
      <c r="R149" s="299">
        <v>15.251021684735999</v>
      </c>
      <c r="S149" s="299">
        <v>106.97774946015713</v>
      </c>
    </row>
    <row r="150" spans="1:19" s="282" customFormat="1" ht="18.75" customHeight="1" x14ac:dyDescent="0.25">
      <c r="A150" s="288" t="s">
        <v>48</v>
      </c>
      <c r="B150" s="266" t="s">
        <v>1046</v>
      </c>
      <c r="C150" s="287" t="s">
        <v>750</v>
      </c>
      <c r="D150" s="298">
        <v>50.522913267193836</v>
      </c>
      <c r="E150" s="298">
        <v>94.038530194537913</v>
      </c>
      <c r="F150" s="298">
        <v>33.834725423743578</v>
      </c>
      <c r="G150" s="298">
        <v>33.834725423743578</v>
      </c>
      <c r="H150" s="299">
        <v>71.897155294173501</v>
      </c>
      <c r="I150" s="299">
        <v>71.897155294173501</v>
      </c>
      <c r="J150" s="299">
        <v>2.6902068425992409</v>
      </c>
      <c r="K150" s="299">
        <v>50.769404956996496</v>
      </c>
      <c r="L150" s="299">
        <v>2.869731890746908</v>
      </c>
      <c r="M150" s="299">
        <v>128.17721754986161</v>
      </c>
      <c r="N150" s="299">
        <v>3.0074790215027263</v>
      </c>
      <c r="O150" s="299">
        <v>3.0074790215027263</v>
      </c>
      <c r="P150" s="299">
        <v>3.1518380145349454</v>
      </c>
      <c r="Q150" s="299">
        <v>3.1398080984489267</v>
      </c>
      <c r="R150" s="299">
        <v>83.616411063557322</v>
      </c>
      <c r="S150" s="299">
        <v>256.99106492098326</v>
      </c>
    </row>
    <row r="151" spans="1:19" s="282" customFormat="1" ht="18.75" customHeight="1" x14ac:dyDescent="0.25">
      <c r="A151" s="288" t="s">
        <v>765</v>
      </c>
      <c r="B151" s="266" t="s">
        <v>939</v>
      </c>
      <c r="C151" s="287" t="s">
        <v>750</v>
      </c>
      <c r="D151" s="298">
        <v>0</v>
      </c>
      <c r="E151" s="298">
        <v>0</v>
      </c>
      <c r="F151" s="298">
        <v>0</v>
      </c>
      <c r="G151" s="298">
        <v>0</v>
      </c>
      <c r="H151" s="299">
        <v>0</v>
      </c>
      <c r="I151" s="299">
        <v>0</v>
      </c>
      <c r="J151" s="299">
        <v>0</v>
      </c>
      <c r="K151" s="299">
        <v>0</v>
      </c>
      <c r="L151" s="299">
        <v>0</v>
      </c>
      <c r="M151" s="299">
        <v>0</v>
      </c>
      <c r="N151" s="299">
        <v>0</v>
      </c>
      <c r="O151" s="299">
        <v>0</v>
      </c>
      <c r="P151" s="299">
        <v>0</v>
      </c>
      <c r="Q151" s="299">
        <v>0</v>
      </c>
      <c r="R151" s="299">
        <v>0</v>
      </c>
      <c r="S151" s="299">
        <v>0</v>
      </c>
    </row>
    <row r="152" spans="1:19" s="282" customFormat="1" ht="18.75" customHeight="1" x14ac:dyDescent="0.25">
      <c r="A152" s="288" t="s">
        <v>766</v>
      </c>
      <c r="B152" s="266" t="s">
        <v>1047</v>
      </c>
      <c r="C152" s="287" t="s">
        <v>750</v>
      </c>
      <c r="D152" s="298">
        <v>0</v>
      </c>
      <c r="E152" s="298">
        <v>0</v>
      </c>
      <c r="F152" s="298">
        <v>0</v>
      </c>
      <c r="G152" s="298">
        <v>0</v>
      </c>
      <c r="H152" s="299">
        <v>0</v>
      </c>
      <c r="I152" s="299">
        <v>0</v>
      </c>
      <c r="J152" s="299">
        <v>0</v>
      </c>
      <c r="K152" s="299">
        <v>0</v>
      </c>
      <c r="L152" s="299">
        <v>0</v>
      </c>
      <c r="M152" s="299">
        <v>0</v>
      </c>
      <c r="N152" s="299">
        <v>0</v>
      </c>
      <c r="O152" s="299">
        <v>0</v>
      </c>
      <c r="P152" s="299">
        <v>0</v>
      </c>
      <c r="Q152" s="299">
        <v>0</v>
      </c>
      <c r="R152" s="299">
        <v>0</v>
      </c>
      <c r="S152" s="299">
        <v>0</v>
      </c>
    </row>
    <row r="153" spans="1:19" s="282" customFormat="1" ht="19.5" customHeight="1" x14ac:dyDescent="0.25">
      <c r="A153" s="288" t="s">
        <v>767</v>
      </c>
      <c r="B153" s="267" t="s">
        <v>940</v>
      </c>
      <c r="C153" s="287" t="s">
        <v>750</v>
      </c>
      <c r="D153" s="298">
        <v>-1.5756108929148291</v>
      </c>
      <c r="E153" s="298">
        <v>0.37238189617845191</v>
      </c>
      <c r="F153" s="298">
        <v>0.38839431771412547</v>
      </c>
      <c r="G153" s="298">
        <v>0.38839431771412547</v>
      </c>
      <c r="H153" s="299">
        <v>0.28940056173692075</v>
      </c>
      <c r="I153" s="299">
        <v>0.28940056173692075</v>
      </c>
      <c r="J153" s="299">
        <v>0.30473879150897715</v>
      </c>
      <c r="K153" s="299">
        <v>15.075554777956139</v>
      </c>
      <c r="L153" s="299">
        <v>0.3194654264909183</v>
      </c>
      <c r="M153" s="299">
        <v>14.116680528567837</v>
      </c>
      <c r="N153" s="299">
        <v>0.33479976696248259</v>
      </c>
      <c r="O153" s="299">
        <v>0.33479976696248259</v>
      </c>
      <c r="P153" s="299">
        <v>0.35087015577668174</v>
      </c>
      <c r="Q153" s="299">
        <v>0.34953095670883194</v>
      </c>
      <c r="R153" s="299">
        <v>1.5992747024759804</v>
      </c>
      <c r="S153" s="299">
        <v>30.165966591932211</v>
      </c>
    </row>
    <row r="154" spans="1:19" s="282" customFormat="1" ht="18.75" customHeight="1" x14ac:dyDescent="0.25">
      <c r="A154" s="288" t="s">
        <v>768</v>
      </c>
      <c r="B154" s="266" t="s">
        <v>941</v>
      </c>
      <c r="C154" s="287" t="s">
        <v>750</v>
      </c>
      <c r="D154" s="298">
        <v>0</v>
      </c>
      <c r="E154" s="298">
        <v>0</v>
      </c>
      <c r="F154" s="298">
        <v>0</v>
      </c>
      <c r="G154" s="298">
        <v>0</v>
      </c>
      <c r="H154" s="299">
        <v>0</v>
      </c>
      <c r="I154" s="299">
        <v>0</v>
      </c>
      <c r="J154" s="299">
        <v>0</v>
      </c>
      <c r="K154" s="299">
        <v>0</v>
      </c>
      <c r="L154" s="299">
        <v>0</v>
      </c>
      <c r="M154" s="299">
        <v>0</v>
      </c>
      <c r="N154" s="299">
        <v>0</v>
      </c>
      <c r="O154" s="299">
        <v>0</v>
      </c>
      <c r="P154" s="299">
        <v>0</v>
      </c>
      <c r="Q154" s="299">
        <v>0</v>
      </c>
      <c r="R154" s="299">
        <v>0</v>
      </c>
      <c r="S154" s="299">
        <v>0</v>
      </c>
    </row>
    <row r="155" spans="1:19" s="282" customFormat="1" ht="18.75" customHeight="1" x14ac:dyDescent="0.25">
      <c r="A155" s="288" t="s">
        <v>769</v>
      </c>
      <c r="B155" s="266" t="s">
        <v>1054</v>
      </c>
      <c r="C155" s="287" t="s">
        <v>750</v>
      </c>
      <c r="D155" s="298">
        <v>0</v>
      </c>
      <c r="E155" s="298">
        <v>0</v>
      </c>
      <c r="F155" s="298">
        <v>0</v>
      </c>
      <c r="G155" s="298">
        <v>0</v>
      </c>
      <c r="H155" s="299">
        <v>0</v>
      </c>
      <c r="I155" s="299">
        <v>0</v>
      </c>
      <c r="J155" s="299">
        <v>0</v>
      </c>
      <c r="K155" s="299">
        <v>0</v>
      </c>
      <c r="L155" s="299">
        <v>0</v>
      </c>
      <c r="M155" s="299">
        <v>0</v>
      </c>
      <c r="N155" s="299">
        <v>0</v>
      </c>
      <c r="O155" s="299">
        <v>0</v>
      </c>
      <c r="P155" s="299">
        <v>0</v>
      </c>
      <c r="Q155" s="299">
        <v>0</v>
      </c>
      <c r="R155" s="299">
        <v>0</v>
      </c>
      <c r="S155" s="299">
        <v>0</v>
      </c>
    </row>
    <row r="156" spans="1:19" s="282" customFormat="1" ht="31.5" customHeight="1" x14ac:dyDescent="0.25">
      <c r="A156" s="288" t="s">
        <v>770</v>
      </c>
      <c r="B156" s="267" t="s">
        <v>819</v>
      </c>
      <c r="C156" s="287" t="s">
        <v>750</v>
      </c>
      <c r="D156" s="298">
        <v>0</v>
      </c>
      <c r="E156" s="298">
        <v>0</v>
      </c>
      <c r="F156" s="298">
        <v>0</v>
      </c>
      <c r="G156" s="298">
        <v>0</v>
      </c>
      <c r="H156" s="299">
        <v>0</v>
      </c>
      <c r="I156" s="299">
        <v>0</v>
      </c>
      <c r="J156" s="299">
        <v>0</v>
      </c>
      <c r="K156" s="299">
        <v>0</v>
      </c>
      <c r="L156" s="299">
        <v>0</v>
      </c>
      <c r="M156" s="299">
        <v>0</v>
      </c>
      <c r="N156" s="299">
        <v>0</v>
      </c>
      <c r="O156" s="299">
        <v>0</v>
      </c>
      <c r="P156" s="299">
        <v>0</v>
      </c>
      <c r="Q156" s="299">
        <v>0</v>
      </c>
      <c r="R156" s="299">
        <v>0</v>
      </c>
      <c r="S156" s="299">
        <v>0</v>
      </c>
    </row>
    <row r="157" spans="1:19" s="282" customFormat="1" ht="18.75" customHeight="1" x14ac:dyDescent="0.25">
      <c r="A157" s="288" t="s">
        <v>988</v>
      </c>
      <c r="B157" s="268" t="s">
        <v>644</v>
      </c>
      <c r="C157" s="287" t="s">
        <v>750</v>
      </c>
      <c r="D157" s="298">
        <v>0</v>
      </c>
      <c r="E157" s="298">
        <v>0</v>
      </c>
      <c r="F157" s="298">
        <v>0</v>
      </c>
      <c r="G157" s="298">
        <v>0</v>
      </c>
      <c r="H157" s="299">
        <v>0</v>
      </c>
      <c r="I157" s="299">
        <v>0</v>
      </c>
      <c r="J157" s="299">
        <v>0</v>
      </c>
      <c r="K157" s="299">
        <v>0</v>
      </c>
      <c r="L157" s="299">
        <v>0</v>
      </c>
      <c r="M157" s="299">
        <v>0</v>
      </c>
      <c r="N157" s="299">
        <v>0</v>
      </c>
      <c r="O157" s="299">
        <v>0</v>
      </c>
      <c r="P157" s="299">
        <v>0</v>
      </c>
      <c r="Q157" s="299">
        <v>0</v>
      </c>
      <c r="R157" s="299">
        <v>0</v>
      </c>
      <c r="S157" s="299">
        <v>0</v>
      </c>
    </row>
    <row r="158" spans="1:19" s="282" customFormat="1" ht="18.75" customHeight="1" x14ac:dyDescent="0.25">
      <c r="A158" s="288" t="s">
        <v>989</v>
      </c>
      <c r="B158" s="268" t="s">
        <v>632</v>
      </c>
      <c r="C158" s="287" t="s">
        <v>750</v>
      </c>
      <c r="D158" s="298">
        <v>0</v>
      </c>
      <c r="E158" s="298">
        <v>0</v>
      </c>
      <c r="F158" s="298">
        <v>0</v>
      </c>
      <c r="G158" s="298">
        <v>0</v>
      </c>
      <c r="H158" s="299">
        <v>0</v>
      </c>
      <c r="I158" s="299">
        <v>0</v>
      </c>
      <c r="J158" s="299">
        <v>0</v>
      </c>
      <c r="K158" s="299">
        <v>0</v>
      </c>
      <c r="L158" s="299">
        <v>0</v>
      </c>
      <c r="M158" s="299">
        <v>0</v>
      </c>
      <c r="N158" s="299">
        <v>0</v>
      </c>
      <c r="O158" s="299">
        <v>0</v>
      </c>
      <c r="P158" s="299">
        <v>0</v>
      </c>
      <c r="Q158" s="299">
        <v>0</v>
      </c>
      <c r="R158" s="299">
        <v>0</v>
      </c>
      <c r="S158" s="299">
        <v>0</v>
      </c>
    </row>
    <row r="159" spans="1:19" s="282" customFormat="1" ht="18.75" customHeight="1" x14ac:dyDescent="0.25">
      <c r="A159" s="288" t="s">
        <v>771</v>
      </c>
      <c r="B159" s="266" t="s">
        <v>942</v>
      </c>
      <c r="C159" s="287" t="s">
        <v>750</v>
      </c>
      <c r="D159" s="298">
        <v>10.794266559051504</v>
      </c>
      <c r="E159" s="298">
        <v>-21.176077148029016</v>
      </c>
      <c r="F159" s="298">
        <v>29.642830060899968</v>
      </c>
      <c r="G159" s="298">
        <v>29.642830060899968</v>
      </c>
      <c r="H159" s="299">
        <v>-58.644241594576854</v>
      </c>
      <c r="I159" s="299">
        <v>-58.644241594576854</v>
      </c>
      <c r="J159" s="299">
        <v>10.275503864345463</v>
      </c>
      <c r="K159" s="299">
        <v>-163.83167508644425</v>
      </c>
      <c r="L159" s="299">
        <v>10.445971366487242</v>
      </c>
      <c r="M159" s="299">
        <v>-133.67917673099819</v>
      </c>
      <c r="N159" s="299">
        <v>10.48142652939239</v>
      </c>
      <c r="O159" s="299">
        <v>10.48142652939239</v>
      </c>
      <c r="P159" s="299">
        <v>14.709447767425825</v>
      </c>
      <c r="Q159" s="299">
        <v>14.722816882579693</v>
      </c>
      <c r="R159" s="299">
        <v>-12.73189206692593</v>
      </c>
      <c r="S159" s="299">
        <v>-330.95085000004718</v>
      </c>
    </row>
    <row r="160" spans="1:19" s="282" customFormat="1" ht="19.5" customHeight="1" x14ac:dyDescent="0.25">
      <c r="A160" s="288" t="s">
        <v>32</v>
      </c>
      <c r="B160" s="127" t="s">
        <v>11</v>
      </c>
      <c r="C160" s="287" t="s">
        <v>750</v>
      </c>
      <c r="D160" s="298">
        <v>32.070350249963852</v>
      </c>
      <c r="E160" s="298">
        <v>48.452999999999989</v>
      </c>
      <c r="F160" s="298">
        <v>24.263644409132098</v>
      </c>
      <c r="G160" s="298">
        <v>24.263644409132098</v>
      </c>
      <c r="H160" s="299">
        <v>21.532892826666966</v>
      </c>
      <c r="I160" s="299">
        <v>21.532892826666966</v>
      </c>
      <c r="J160" s="299">
        <v>21.183541873067099</v>
      </c>
      <c r="K160" s="299">
        <v>0</v>
      </c>
      <c r="L160" s="299">
        <v>21.860023894656337</v>
      </c>
      <c r="M160" s="299">
        <v>70.46247368000013</v>
      </c>
      <c r="N160" s="299">
        <v>22.326865713242</v>
      </c>
      <c r="O160" s="299">
        <v>22.326865713242</v>
      </c>
      <c r="P160" s="299">
        <v>22.765194922171816</v>
      </c>
      <c r="Q160" s="299">
        <v>22.765194922171816</v>
      </c>
      <c r="R160" s="299">
        <v>129.98141205646996</v>
      </c>
      <c r="S160" s="299">
        <v>525.93379887878916</v>
      </c>
    </row>
    <row r="161" spans="1:20" s="282" customFormat="1" x14ac:dyDescent="0.25">
      <c r="A161" s="288" t="s">
        <v>50</v>
      </c>
      <c r="B161" s="269" t="s">
        <v>823</v>
      </c>
      <c r="C161" s="287" t="s">
        <v>750</v>
      </c>
      <c r="D161" s="298">
        <v>32.070350249963852</v>
      </c>
      <c r="E161" s="298">
        <v>48.452999999999989</v>
      </c>
      <c r="F161" s="298">
        <v>24.263644409132098</v>
      </c>
      <c r="G161" s="298">
        <v>24.263644409132098</v>
      </c>
      <c r="H161" s="299">
        <v>1.22</v>
      </c>
      <c r="I161" s="299">
        <v>1.22</v>
      </c>
      <c r="J161" s="299">
        <v>21.183541873067099</v>
      </c>
      <c r="K161" s="299">
        <v>0</v>
      </c>
      <c r="L161" s="299">
        <v>21.860023894656337</v>
      </c>
      <c r="M161" s="299">
        <v>70.46247368000013</v>
      </c>
      <c r="N161" s="299">
        <v>22.326865713242</v>
      </c>
      <c r="O161" s="299">
        <v>22.326865713242</v>
      </c>
      <c r="P161" s="299">
        <v>22.765194922171816</v>
      </c>
      <c r="Q161" s="299">
        <v>22.765194922171816</v>
      </c>
      <c r="R161" s="299">
        <v>109.668519229803</v>
      </c>
      <c r="S161" s="299">
        <v>505.62090605212222</v>
      </c>
    </row>
    <row r="162" spans="1:20" s="282" customFormat="1" ht="18.75" customHeight="1" x14ac:dyDescent="0.25">
      <c r="A162" s="288" t="s">
        <v>51</v>
      </c>
      <c r="B162" s="269" t="s">
        <v>13</v>
      </c>
      <c r="C162" s="287" t="s">
        <v>750</v>
      </c>
      <c r="D162" s="298">
        <v>0</v>
      </c>
      <c r="E162" s="298">
        <v>0</v>
      </c>
      <c r="F162" s="298">
        <v>0</v>
      </c>
      <c r="G162" s="298">
        <v>0</v>
      </c>
      <c r="H162" s="299">
        <v>0</v>
      </c>
      <c r="I162" s="299">
        <v>0</v>
      </c>
      <c r="J162" s="299">
        <v>0</v>
      </c>
      <c r="K162" s="299">
        <v>0</v>
      </c>
      <c r="L162" s="299">
        <v>0</v>
      </c>
      <c r="M162" s="299">
        <v>0</v>
      </c>
      <c r="N162" s="299">
        <v>0</v>
      </c>
      <c r="O162" s="299">
        <v>0</v>
      </c>
      <c r="P162" s="299">
        <v>0</v>
      </c>
      <c r="Q162" s="299">
        <v>0</v>
      </c>
      <c r="R162" s="299">
        <v>0</v>
      </c>
      <c r="S162" s="299">
        <v>0</v>
      </c>
    </row>
    <row r="163" spans="1:20" s="284" customFormat="1" ht="18.75" customHeight="1" x14ac:dyDescent="0.25">
      <c r="A163" s="288" t="s">
        <v>63</v>
      </c>
      <c r="B163" s="269" t="s">
        <v>14</v>
      </c>
      <c r="C163" s="287" t="s">
        <v>750</v>
      </c>
      <c r="D163" s="298">
        <v>0</v>
      </c>
      <c r="E163" s="298">
        <v>0</v>
      </c>
      <c r="F163" s="298">
        <v>0</v>
      </c>
      <c r="G163" s="298">
        <v>0</v>
      </c>
      <c r="H163" s="299">
        <v>0</v>
      </c>
      <c r="I163" s="299">
        <v>0</v>
      </c>
      <c r="J163" s="299">
        <v>0</v>
      </c>
      <c r="K163" s="299">
        <v>0</v>
      </c>
      <c r="L163" s="299">
        <v>0</v>
      </c>
      <c r="M163" s="299">
        <v>0</v>
      </c>
      <c r="N163" s="299">
        <v>0</v>
      </c>
      <c r="O163" s="299">
        <v>0</v>
      </c>
      <c r="P163" s="299">
        <v>0</v>
      </c>
      <c r="Q163" s="299">
        <v>0</v>
      </c>
      <c r="R163" s="299">
        <v>0</v>
      </c>
      <c r="S163" s="299">
        <v>0</v>
      </c>
      <c r="T163" s="282"/>
    </row>
    <row r="164" spans="1:20" s="282" customFormat="1" ht="18" customHeight="1" x14ac:dyDescent="0.25">
      <c r="A164" s="288" t="s">
        <v>1108</v>
      </c>
      <c r="B164" s="269" t="s">
        <v>824</v>
      </c>
      <c r="C164" s="287" t="s">
        <v>750</v>
      </c>
      <c r="D164" s="298">
        <v>0</v>
      </c>
      <c r="E164" s="298">
        <v>0</v>
      </c>
      <c r="F164" s="298">
        <v>0</v>
      </c>
      <c r="G164" s="298">
        <v>0</v>
      </c>
      <c r="H164" s="299">
        <v>20.312892826666967</v>
      </c>
      <c r="I164" s="299">
        <v>20.312892826666967</v>
      </c>
      <c r="J164" s="299">
        <v>0</v>
      </c>
      <c r="K164" s="299">
        <v>0</v>
      </c>
      <c r="L164" s="299">
        <v>0</v>
      </c>
      <c r="M164" s="299">
        <v>0</v>
      </c>
      <c r="N164" s="299">
        <v>0</v>
      </c>
      <c r="O164" s="299">
        <v>0</v>
      </c>
      <c r="P164" s="299">
        <v>0</v>
      </c>
      <c r="Q164" s="299">
        <v>0</v>
      </c>
      <c r="R164" s="299">
        <v>20.312892826666967</v>
      </c>
      <c r="S164" s="299">
        <v>20.312892826666967</v>
      </c>
    </row>
    <row r="165" spans="1:20" s="291" customFormat="1" ht="18" customHeight="1" x14ac:dyDescent="0.25">
      <c r="A165" s="288" t="s">
        <v>531</v>
      </c>
      <c r="B165" s="127" t="s">
        <v>865</v>
      </c>
      <c r="C165" s="287" t="s">
        <v>286</v>
      </c>
      <c r="D165" s="280" t="s">
        <v>590</v>
      </c>
      <c r="E165" s="280" t="s">
        <v>590</v>
      </c>
      <c r="F165" s="280" t="s">
        <v>590</v>
      </c>
      <c r="G165" s="280" t="s">
        <v>590</v>
      </c>
      <c r="H165" s="280" t="s">
        <v>590</v>
      </c>
      <c r="I165" s="280" t="s">
        <v>590</v>
      </c>
      <c r="J165" s="280" t="s">
        <v>590</v>
      </c>
      <c r="K165" s="280" t="s">
        <v>590</v>
      </c>
      <c r="L165" s="280" t="s">
        <v>590</v>
      </c>
      <c r="M165" s="280" t="s">
        <v>590</v>
      </c>
      <c r="N165" s="280" t="s">
        <v>590</v>
      </c>
      <c r="O165" s="280" t="s">
        <v>590</v>
      </c>
      <c r="P165" s="280" t="s">
        <v>590</v>
      </c>
      <c r="Q165" s="280" t="s">
        <v>590</v>
      </c>
      <c r="R165" s="280" t="s">
        <v>590</v>
      </c>
      <c r="S165" s="280" t="s">
        <v>590</v>
      </c>
      <c r="T165" s="282"/>
    </row>
    <row r="166" spans="1:20" s="309" customFormat="1" ht="37.5" customHeight="1" x14ac:dyDescent="0.25">
      <c r="A166" s="304" t="s">
        <v>532</v>
      </c>
      <c r="B166" s="310" t="s">
        <v>1150</v>
      </c>
      <c r="C166" s="306" t="s">
        <v>750</v>
      </c>
      <c r="D166" s="307">
        <v>231.56935024996383</v>
      </c>
      <c r="E166" s="307">
        <v>226.68799999999999</v>
      </c>
      <c r="F166" s="307">
        <v>228.20764440913209</v>
      </c>
      <c r="G166" s="307">
        <v>228.20764440913209</v>
      </c>
      <c r="H166" s="308">
        <v>265.2349387305992</v>
      </c>
      <c r="I166" s="308">
        <v>265.2349387305992</v>
      </c>
      <c r="J166" s="308">
        <v>276.68509620990778</v>
      </c>
      <c r="K166" s="308">
        <v>271.54999999999995</v>
      </c>
      <c r="L166" s="308">
        <v>288.91096483966533</v>
      </c>
      <c r="M166" s="308">
        <v>395.40217368000015</v>
      </c>
      <c r="N166" s="308">
        <v>301.45297630361142</v>
      </c>
      <c r="O166" s="308">
        <v>301.45297630361142</v>
      </c>
      <c r="P166" s="308">
        <v>314.51635228007899</v>
      </c>
      <c r="Q166" s="308">
        <v>313.78635110811751</v>
      </c>
      <c r="R166" s="308">
        <v>1446.8003283638627</v>
      </c>
      <c r="S166" s="308">
        <v>1547.4264398223283</v>
      </c>
    </row>
    <row r="167" spans="1:20" s="282" customFormat="1" ht="18" customHeight="1" x14ac:dyDescent="0.25">
      <c r="A167" s="288" t="s">
        <v>533</v>
      </c>
      <c r="B167" s="269" t="s">
        <v>1019</v>
      </c>
      <c r="C167" s="287" t="s">
        <v>750</v>
      </c>
      <c r="D167" s="298">
        <v>550</v>
      </c>
      <c r="E167" s="298">
        <v>177.9</v>
      </c>
      <c r="F167" s="298">
        <v>4.275470000010273E-3</v>
      </c>
      <c r="G167" s="298">
        <v>4.275470000010273E-3</v>
      </c>
      <c r="H167" s="299">
        <v>4.2754700000386947E-3</v>
      </c>
      <c r="I167" s="299">
        <v>4.2754700000386947E-3</v>
      </c>
      <c r="J167" s="299">
        <v>1000</v>
      </c>
      <c r="K167" s="299">
        <v>704.4</v>
      </c>
      <c r="L167" s="299">
        <v>1300</v>
      </c>
      <c r="M167" s="299">
        <v>0</v>
      </c>
      <c r="N167" s="299">
        <v>1400</v>
      </c>
      <c r="O167" s="299">
        <v>1400</v>
      </c>
      <c r="P167" s="299">
        <v>1454.08</v>
      </c>
      <c r="Q167" s="299">
        <v>1454.08</v>
      </c>
      <c r="R167" s="299">
        <v>5154.0842754699997</v>
      </c>
      <c r="S167" s="299">
        <v>3558.4842754699998</v>
      </c>
    </row>
    <row r="168" spans="1:20" s="282" customFormat="1" ht="18" customHeight="1" x14ac:dyDescent="0.25">
      <c r="A168" s="288" t="s">
        <v>925</v>
      </c>
      <c r="B168" s="136" t="s">
        <v>946</v>
      </c>
      <c r="C168" s="287" t="s">
        <v>750</v>
      </c>
      <c r="D168" s="298">
        <v>550</v>
      </c>
      <c r="E168" s="298">
        <v>177.9</v>
      </c>
      <c r="F168" s="298">
        <v>4.275470000010273E-3</v>
      </c>
      <c r="G168" s="298">
        <v>4.275470000010273E-3</v>
      </c>
      <c r="H168" s="299">
        <v>4.2754700000386947E-3</v>
      </c>
      <c r="I168" s="299">
        <v>4.2754700000386947E-3</v>
      </c>
      <c r="J168" s="299">
        <v>1000</v>
      </c>
      <c r="K168" s="299">
        <v>704.5</v>
      </c>
      <c r="L168" s="299">
        <v>1300</v>
      </c>
      <c r="M168" s="299">
        <v>0</v>
      </c>
      <c r="N168" s="299">
        <v>1400</v>
      </c>
      <c r="O168" s="299">
        <v>1400</v>
      </c>
      <c r="P168" s="299">
        <v>1454.08</v>
      </c>
      <c r="Q168" s="299">
        <v>1454.08</v>
      </c>
      <c r="R168" s="299">
        <v>5154.0842754699997</v>
      </c>
      <c r="S168" s="299">
        <v>3558.5842754699997</v>
      </c>
    </row>
    <row r="169" spans="1:20" s="282" customFormat="1" ht="18" customHeight="1" x14ac:dyDescent="0.25">
      <c r="A169" s="288" t="s">
        <v>637</v>
      </c>
      <c r="B169" s="269" t="s">
        <v>1063</v>
      </c>
      <c r="C169" s="287" t="s">
        <v>750</v>
      </c>
      <c r="D169" s="298">
        <v>177.9</v>
      </c>
      <c r="E169" s="298">
        <v>4.275470000010273E-3</v>
      </c>
      <c r="F169" s="298">
        <v>4.2754700000386947E-3</v>
      </c>
      <c r="G169" s="298">
        <v>4.2754700000386947E-3</v>
      </c>
      <c r="H169" s="299">
        <v>1000</v>
      </c>
      <c r="I169" s="299">
        <v>1000</v>
      </c>
      <c r="J169" s="299">
        <v>1110</v>
      </c>
      <c r="K169" s="299">
        <v>0</v>
      </c>
      <c r="L169" s="299">
        <v>1400</v>
      </c>
      <c r="M169" s="299">
        <v>100</v>
      </c>
      <c r="N169" s="299">
        <v>1454.08</v>
      </c>
      <c r="O169" s="299">
        <v>1454.08</v>
      </c>
      <c r="P169" s="299">
        <v>1510.3232</v>
      </c>
      <c r="Q169" s="299">
        <v>1510.3232</v>
      </c>
      <c r="R169" s="299">
        <v>6474.4031999999997</v>
      </c>
      <c r="S169" s="299">
        <v>4064.4031999999997</v>
      </c>
    </row>
    <row r="170" spans="1:20" s="282" customFormat="1" ht="18" customHeight="1" x14ac:dyDescent="0.25">
      <c r="A170" s="288" t="s">
        <v>926</v>
      </c>
      <c r="B170" s="136" t="s">
        <v>947</v>
      </c>
      <c r="C170" s="287" t="s">
        <v>750</v>
      </c>
      <c r="D170" s="298">
        <v>177.9</v>
      </c>
      <c r="E170" s="298">
        <v>4.275470000010273E-3</v>
      </c>
      <c r="F170" s="298">
        <v>4.2754700000386947E-3</v>
      </c>
      <c r="G170" s="298">
        <v>4.2754700000386947E-3</v>
      </c>
      <c r="H170" s="299">
        <v>1000</v>
      </c>
      <c r="I170" s="299">
        <v>1000</v>
      </c>
      <c r="J170" s="299">
        <v>1110</v>
      </c>
      <c r="K170" s="299">
        <v>0</v>
      </c>
      <c r="L170" s="299">
        <v>1400</v>
      </c>
      <c r="M170" s="299">
        <v>100</v>
      </c>
      <c r="N170" s="299">
        <v>1454.08</v>
      </c>
      <c r="O170" s="299">
        <v>1454.08</v>
      </c>
      <c r="P170" s="299">
        <v>1510.3232</v>
      </c>
      <c r="Q170" s="299">
        <v>1510.3232</v>
      </c>
      <c r="R170" s="299">
        <v>6474.4031999999997</v>
      </c>
      <c r="S170" s="299">
        <v>4064.4031999999997</v>
      </c>
    </row>
    <row r="171" spans="1:20" s="282" customFormat="1" ht="31.5" customHeight="1" x14ac:dyDescent="0.25">
      <c r="A171" s="288" t="s">
        <v>638</v>
      </c>
      <c r="B171" s="269" t="s">
        <v>1149</v>
      </c>
      <c r="C171" s="287" t="s">
        <v>286</v>
      </c>
      <c r="D171" s="300">
        <v>0.76823638278541051</v>
      </c>
      <c r="E171" s="300">
        <v>1.8860592532512851E-5</v>
      </c>
      <c r="F171" s="300">
        <v>1.873499904487689E-5</v>
      </c>
      <c r="G171" s="300">
        <v>1.873499904487689E-5</v>
      </c>
      <c r="H171" s="300">
        <v>3.7702423548946782</v>
      </c>
      <c r="I171" s="300">
        <v>3.7702423548946782</v>
      </c>
      <c r="J171" s="300">
        <v>4.0117809567809024</v>
      </c>
      <c r="K171" s="302">
        <v>0</v>
      </c>
      <c r="L171" s="302">
        <v>4.8457835471109485</v>
      </c>
      <c r="M171" s="302">
        <v>0.25290705680573777</v>
      </c>
      <c r="N171" s="302">
        <v>4.8235715494661715</v>
      </c>
      <c r="O171" s="302">
        <v>4.8235715494661715</v>
      </c>
      <c r="P171" s="302">
        <v>4.8020498427218401</v>
      </c>
      <c r="Q171" s="302">
        <v>4.8132214631592003</v>
      </c>
      <c r="R171" s="302">
        <v>4.4749804607258294</v>
      </c>
      <c r="S171" s="302">
        <v>2.6265566461864673</v>
      </c>
    </row>
    <row r="172" spans="1:20" s="282" customFormat="1" ht="18.75" customHeight="1" x14ac:dyDescent="0.25">
      <c r="A172" s="344" t="s">
        <v>1137</v>
      </c>
      <c r="B172" s="344"/>
      <c r="C172" s="344"/>
      <c r="D172" s="344"/>
      <c r="E172" s="344"/>
      <c r="F172" s="344"/>
      <c r="G172" s="344"/>
      <c r="H172" s="344"/>
      <c r="I172" s="344"/>
      <c r="J172" s="344"/>
      <c r="K172" s="344"/>
      <c r="L172" s="344"/>
      <c r="M172" s="344"/>
      <c r="N172" s="344"/>
      <c r="O172" s="344"/>
      <c r="P172" s="344"/>
      <c r="Q172" s="344"/>
      <c r="R172" s="344"/>
      <c r="S172" s="344"/>
    </row>
    <row r="173" spans="1:20" s="282" customFormat="1" ht="22.9" customHeight="1" x14ac:dyDescent="0.25">
      <c r="A173" s="288" t="s">
        <v>534</v>
      </c>
      <c r="B173" s="127" t="s">
        <v>1020</v>
      </c>
      <c r="C173" s="287" t="s">
        <v>750</v>
      </c>
      <c r="D173" s="298">
        <v>2246.0788881909893</v>
      </c>
      <c r="E173" s="298">
        <v>2670.6638781900006</v>
      </c>
      <c r="F173" s="298">
        <v>3127.3155445979173</v>
      </c>
      <c r="G173" s="298">
        <v>3127.3155445979173</v>
      </c>
      <c r="H173" s="299">
        <v>3222.8105075802464</v>
      </c>
      <c r="I173" s="299">
        <v>3222.8105075802464</v>
      </c>
      <c r="J173" s="299">
        <v>3351.7229278834561</v>
      </c>
      <c r="K173" s="299">
        <v>3527.4</v>
      </c>
      <c r="L173" s="299">
        <v>3485.7918449987951</v>
      </c>
      <c r="M173" s="299">
        <v>3684.096</v>
      </c>
      <c r="N173" s="299">
        <v>3625.2235187987471</v>
      </c>
      <c r="O173" s="299">
        <v>3693.4235187987497</v>
      </c>
      <c r="P173" s="299">
        <v>3770.2324595506971</v>
      </c>
      <c r="Q173" s="299">
        <v>3770.2324595506971</v>
      </c>
      <c r="R173" s="299">
        <v>17455.781258811941</v>
      </c>
      <c r="S173" s="299">
        <v>17844.762485929692</v>
      </c>
    </row>
    <row r="174" spans="1:20" s="282" customFormat="1" ht="18.75" customHeight="1" x14ac:dyDescent="0.25">
      <c r="A174" s="288" t="s">
        <v>535</v>
      </c>
      <c r="B174" s="266" t="s">
        <v>1009</v>
      </c>
      <c r="C174" s="287" t="s">
        <v>750</v>
      </c>
      <c r="D174" s="298">
        <v>294.55925952098869</v>
      </c>
      <c r="E174" s="298">
        <v>330.05169401735066</v>
      </c>
      <c r="F174" s="298">
        <v>343.25376177804469</v>
      </c>
      <c r="G174" s="298">
        <v>343.25376177804469</v>
      </c>
      <c r="H174" s="299">
        <v>343.25376177804469</v>
      </c>
      <c r="I174" s="299">
        <v>343.25376177804469</v>
      </c>
      <c r="J174" s="299">
        <v>356.98391224916651</v>
      </c>
      <c r="K174" s="299">
        <v>1334</v>
      </c>
      <c r="L174" s="299">
        <v>371.2632687391332</v>
      </c>
      <c r="M174" s="299">
        <v>1387.3600000000001</v>
      </c>
      <c r="N174" s="299">
        <v>386.11379948869853</v>
      </c>
      <c r="O174" s="299">
        <v>386.11379948869853</v>
      </c>
      <c r="P174" s="299">
        <v>401.55835146824649</v>
      </c>
      <c r="Q174" s="299">
        <v>401.55835146824649</v>
      </c>
      <c r="R174" s="299">
        <v>1859.1730937232894</v>
      </c>
      <c r="S174" s="299">
        <v>3852.2859127349902</v>
      </c>
    </row>
    <row r="175" spans="1:20" s="282" customFormat="1" ht="31.5" customHeight="1" x14ac:dyDescent="0.25">
      <c r="A175" s="288" t="s">
        <v>888</v>
      </c>
      <c r="B175" s="136" t="s">
        <v>899</v>
      </c>
      <c r="C175" s="287" t="s">
        <v>750</v>
      </c>
      <c r="D175" s="298">
        <v>0</v>
      </c>
      <c r="E175" s="298">
        <v>0</v>
      </c>
      <c r="F175" s="298">
        <v>0</v>
      </c>
      <c r="G175" s="298">
        <v>0</v>
      </c>
      <c r="H175" s="299">
        <v>0</v>
      </c>
      <c r="I175" s="299">
        <v>0</v>
      </c>
      <c r="J175" s="299">
        <v>0</v>
      </c>
      <c r="K175" s="299">
        <v>0</v>
      </c>
      <c r="L175" s="299">
        <v>0</v>
      </c>
      <c r="M175" s="299">
        <v>0</v>
      </c>
      <c r="N175" s="299">
        <v>0</v>
      </c>
      <c r="O175" s="299">
        <v>0</v>
      </c>
      <c r="P175" s="299">
        <v>0</v>
      </c>
      <c r="Q175" s="299">
        <v>0</v>
      </c>
      <c r="R175" s="299">
        <v>0</v>
      </c>
      <c r="S175" s="299">
        <v>0</v>
      </c>
    </row>
    <row r="176" spans="1:20" s="282" customFormat="1" ht="31.5" customHeight="1" x14ac:dyDescent="0.25">
      <c r="A176" s="288" t="s">
        <v>889</v>
      </c>
      <c r="B176" s="136" t="s">
        <v>900</v>
      </c>
      <c r="C176" s="287" t="s">
        <v>750</v>
      </c>
      <c r="D176" s="298">
        <v>0</v>
      </c>
      <c r="E176" s="298">
        <v>0</v>
      </c>
      <c r="F176" s="298">
        <v>0</v>
      </c>
      <c r="G176" s="298">
        <v>0</v>
      </c>
      <c r="H176" s="299">
        <v>0</v>
      </c>
      <c r="I176" s="299">
        <v>0</v>
      </c>
      <c r="J176" s="299">
        <v>0</v>
      </c>
      <c r="K176" s="299">
        <v>0</v>
      </c>
      <c r="L176" s="299">
        <v>0</v>
      </c>
      <c r="M176" s="299">
        <v>0</v>
      </c>
      <c r="N176" s="299">
        <v>0</v>
      </c>
      <c r="O176" s="299">
        <v>0</v>
      </c>
      <c r="P176" s="299">
        <v>0</v>
      </c>
      <c r="Q176" s="299">
        <v>0</v>
      </c>
      <c r="R176" s="299">
        <v>0</v>
      </c>
      <c r="S176" s="299">
        <v>0</v>
      </c>
    </row>
    <row r="177" spans="1:19" s="282" customFormat="1" ht="31.5" customHeight="1" x14ac:dyDescent="0.25">
      <c r="A177" s="288" t="s">
        <v>990</v>
      </c>
      <c r="B177" s="136" t="s">
        <v>885</v>
      </c>
      <c r="C177" s="287" t="s">
        <v>750</v>
      </c>
      <c r="D177" s="298">
        <v>294.55925952098869</v>
      </c>
      <c r="E177" s="298">
        <v>306.34162990182824</v>
      </c>
      <c r="F177" s="298">
        <v>318.59529509790138</v>
      </c>
      <c r="G177" s="298">
        <v>318.59529509790138</v>
      </c>
      <c r="H177" s="299">
        <v>343.25376177804469</v>
      </c>
      <c r="I177" s="299">
        <v>343.25376177804469</v>
      </c>
      <c r="J177" s="299">
        <v>356.98391224916651</v>
      </c>
      <c r="K177" s="299">
        <v>1334</v>
      </c>
      <c r="L177" s="299">
        <v>371.2632687391332</v>
      </c>
      <c r="M177" s="299">
        <v>1387.3600000000001</v>
      </c>
      <c r="N177" s="299">
        <v>386.11379948869853</v>
      </c>
      <c r="O177" s="299">
        <v>386.11379948869853</v>
      </c>
      <c r="P177" s="299">
        <v>401.55835146824649</v>
      </c>
      <c r="Q177" s="299">
        <v>401.55835146824649</v>
      </c>
      <c r="R177" s="299">
        <v>1859.1730937232894</v>
      </c>
      <c r="S177" s="299">
        <v>3852.2859127349902</v>
      </c>
    </row>
    <row r="178" spans="1:19" s="282" customFormat="1" ht="18.75" customHeight="1" x14ac:dyDescent="0.25">
      <c r="A178" s="288" t="s">
        <v>536</v>
      </c>
      <c r="B178" s="266" t="s">
        <v>1046</v>
      </c>
      <c r="C178" s="287" t="s">
        <v>750</v>
      </c>
      <c r="D178" s="298">
        <v>366.76008530107691</v>
      </c>
      <c r="E178" s="298">
        <v>381.43048871311998</v>
      </c>
      <c r="F178" s="298">
        <v>396.68770826164479</v>
      </c>
      <c r="G178" s="298">
        <v>396.68770826164479</v>
      </c>
      <c r="H178" s="299">
        <v>396.68770826164479</v>
      </c>
      <c r="I178" s="299">
        <v>396.68770826164479</v>
      </c>
      <c r="J178" s="299">
        <v>412.55521659211058</v>
      </c>
      <c r="K178" s="299">
        <v>908.8</v>
      </c>
      <c r="L178" s="299">
        <v>429.05742525579501</v>
      </c>
      <c r="M178" s="299">
        <v>945.15199999999993</v>
      </c>
      <c r="N178" s="299">
        <v>446.21972226602685</v>
      </c>
      <c r="O178" s="299">
        <v>446.21972226602685</v>
      </c>
      <c r="P178" s="299">
        <v>464.06851115666797</v>
      </c>
      <c r="Q178" s="299">
        <v>464.06851115666797</v>
      </c>
      <c r="R178" s="299">
        <v>2148.5885835322451</v>
      </c>
      <c r="S178" s="299">
        <v>3160.9279416843397</v>
      </c>
    </row>
    <row r="179" spans="1:19" s="282" customFormat="1" ht="18.75" customHeight="1" x14ac:dyDescent="0.25">
      <c r="A179" s="288" t="s">
        <v>649</v>
      </c>
      <c r="B179" s="266" t="s">
        <v>939</v>
      </c>
      <c r="C179" s="287" t="s">
        <v>750</v>
      </c>
      <c r="D179" s="298">
        <v>0</v>
      </c>
      <c r="E179" s="298">
        <v>0</v>
      </c>
      <c r="F179" s="298">
        <v>0</v>
      </c>
      <c r="G179" s="298">
        <v>0</v>
      </c>
      <c r="H179" s="299">
        <v>0</v>
      </c>
      <c r="I179" s="299">
        <v>0</v>
      </c>
      <c r="J179" s="299">
        <v>0</v>
      </c>
      <c r="K179" s="299">
        <v>0</v>
      </c>
      <c r="L179" s="299">
        <v>0</v>
      </c>
      <c r="M179" s="299">
        <v>0</v>
      </c>
      <c r="N179" s="299">
        <v>0</v>
      </c>
      <c r="O179" s="299">
        <v>0</v>
      </c>
      <c r="P179" s="299">
        <v>0</v>
      </c>
      <c r="Q179" s="299">
        <v>0</v>
      </c>
      <c r="R179" s="299">
        <v>0</v>
      </c>
      <c r="S179" s="299">
        <v>0</v>
      </c>
    </row>
    <row r="180" spans="1:19" s="282" customFormat="1" ht="18.75" customHeight="1" x14ac:dyDescent="0.25">
      <c r="A180" s="288" t="s">
        <v>772</v>
      </c>
      <c r="B180" s="266" t="s">
        <v>1047</v>
      </c>
      <c r="C180" s="287" t="s">
        <v>750</v>
      </c>
      <c r="D180" s="298">
        <v>0</v>
      </c>
      <c r="E180" s="298">
        <v>0</v>
      </c>
      <c r="F180" s="298">
        <v>0</v>
      </c>
      <c r="G180" s="298">
        <v>0</v>
      </c>
      <c r="H180" s="299">
        <v>0</v>
      </c>
      <c r="I180" s="299">
        <v>0</v>
      </c>
      <c r="J180" s="299">
        <v>0</v>
      </c>
      <c r="K180" s="299">
        <v>0</v>
      </c>
      <c r="L180" s="299">
        <v>0</v>
      </c>
      <c r="M180" s="299">
        <v>0</v>
      </c>
      <c r="N180" s="299">
        <v>0</v>
      </c>
      <c r="O180" s="299">
        <v>0</v>
      </c>
      <c r="P180" s="299">
        <v>0</v>
      </c>
      <c r="Q180" s="299">
        <v>0</v>
      </c>
      <c r="R180" s="299">
        <v>0</v>
      </c>
      <c r="S180" s="299">
        <v>0</v>
      </c>
    </row>
    <row r="181" spans="1:19" s="282" customFormat="1" ht="18.75" customHeight="1" x14ac:dyDescent="0.25">
      <c r="A181" s="288" t="s">
        <v>773</v>
      </c>
      <c r="B181" s="266" t="s">
        <v>940</v>
      </c>
      <c r="C181" s="287" t="s">
        <v>750</v>
      </c>
      <c r="D181" s="298">
        <v>4.2030098879999997E-4</v>
      </c>
      <c r="E181" s="298">
        <v>2.7600067768743579</v>
      </c>
      <c r="F181" s="298">
        <v>2.8704070479493322</v>
      </c>
      <c r="G181" s="298">
        <v>2.8704070479493322</v>
      </c>
      <c r="H181" s="299">
        <v>2.9852233298673054</v>
      </c>
      <c r="I181" s="299">
        <v>2.9852233298673054</v>
      </c>
      <c r="J181" s="299">
        <v>3.1046322630619976</v>
      </c>
      <c r="K181" s="299">
        <v>15</v>
      </c>
      <c r="L181" s="299">
        <v>3.2288175535844776</v>
      </c>
      <c r="M181" s="299">
        <v>15.600000000000001</v>
      </c>
      <c r="N181" s="299">
        <v>3.357970255727857</v>
      </c>
      <c r="O181" s="299">
        <v>3.357970255727857</v>
      </c>
      <c r="P181" s="299">
        <v>3.4922890659569714</v>
      </c>
      <c r="Q181" s="299">
        <v>3.4922890659569714</v>
      </c>
      <c r="R181" s="299">
        <v>16.168932468198609</v>
      </c>
      <c r="S181" s="299">
        <v>40.435482651552135</v>
      </c>
    </row>
    <row r="182" spans="1:19" s="282" customFormat="1" ht="18.75" customHeight="1" x14ac:dyDescent="0.25">
      <c r="A182" s="288" t="s">
        <v>774</v>
      </c>
      <c r="B182" s="266" t="s">
        <v>941</v>
      </c>
      <c r="C182" s="287" t="s">
        <v>750</v>
      </c>
      <c r="D182" s="298">
        <v>0</v>
      </c>
      <c r="E182" s="298">
        <v>0</v>
      </c>
      <c r="F182" s="298">
        <v>0</v>
      </c>
      <c r="G182" s="298">
        <v>0</v>
      </c>
      <c r="H182" s="299">
        <v>0</v>
      </c>
      <c r="I182" s="299">
        <v>0</v>
      </c>
      <c r="J182" s="299">
        <v>0</v>
      </c>
      <c r="K182" s="299">
        <v>0</v>
      </c>
      <c r="L182" s="299">
        <v>0</v>
      </c>
      <c r="M182" s="299">
        <v>0</v>
      </c>
      <c r="N182" s="299">
        <v>0</v>
      </c>
      <c r="O182" s="299">
        <v>0</v>
      </c>
      <c r="P182" s="299">
        <v>0</v>
      </c>
      <c r="Q182" s="299">
        <v>0</v>
      </c>
      <c r="R182" s="299">
        <v>0</v>
      </c>
      <c r="S182" s="299">
        <v>0</v>
      </c>
    </row>
    <row r="183" spans="1:19" s="282" customFormat="1" ht="18.75" customHeight="1" x14ac:dyDescent="0.25">
      <c r="A183" s="288" t="s">
        <v>775</v>
      </c>
      <c r="B183" s="266" t="s">
        <v>1054</v>
      </c>
      <c r="C183" s="287" t="s">
        <v>750</v>
      </c>
      <c r="D183" s="298">
        <v>0</v>
      </c>
      <c r="E183" s="298">
        <v>0</v>
      </c>
      <c r="F183" s="298">
        <v>0</v>
      </c>
      <c r="G183" s="298">
        <v>0</v>
      </c>
      <c r="H183" s="299">
        <v>0</v>
      </c>
      <c r="I183" s="299">
        <v>0</v>
      </c>
      <c r="J183" s="299">
        <v>0</v>
      </c>
      <c r="K183" s="299">
        <v>0</v>
      </c>
      <c r="L183" s="299">
        <v>0</v>
      </c>
      <c r="M183" s="299">
        <v>0</v>
      </c>
      <c r="N183" s="299">
        <v>0</v>
      </c>
      <c r="O183" s="299">
        <v>0</v>
      </c>
      <c r="P183" s="299">
        <v>0</v>
      </c>
      <c r="Q183" s="299">
        <v>0</v>
      </c>
      <c r="R183" s="299">
        <v>0</v>
      </c>
      <c r="S183" s="299">
        <v>0</v>
      </c>
    </row>
    <row r="184" spans="1:19" s="282" customFormat="1" ht="31.5" customHeight="1" x14ac:dyDescent="0.25">
      <c r="A184" s="288" t="s">
        <v>776</v>
      </c>
      <c r="B184" s="267" t="s">
        <v>819</v>
      </c>
      <c r="C184" s="287" t="s">
        <v>750</v>
      </c>
      <c r="D184" s="298">
        <v>0</v>
      </c>
      <c r="E184" s="298">
        <v>0</v>
      </c>
      <c r="F184" s="298">
        <v>0</v>
      </c>
      <c r="G184" s="298">
        <v>0</v>
      </c>
      <c r="H184" s="299">
        <v>0</v>
      </c>
      <c r="I184" s="299">
        <v>0</v>
      </c>
      <c r="J184" s="299">
        <v>0</v>
      </c>
      <c r="K184" s="299">
        <v>0</v>
      </c>
      <c r="L184" s="299">
        <v>0</v>
      </c>
      <c r="M184" s="299">
        <v>0</v>
      </c>
      <c r="N184" s="299">
        <v>0</v>
      </c>
      <c r="O184" s="299">
        <v>0</v>
      </c>
      <c r="P184" s="299">
        <v>0</v>
      </c>
      <c r="Q184" s="299">
        <v>0</v>
      </c>
      <c r="R184" s="299">
        <v>0</v>
      </c>
      <c r="S184" s="299">
        <v>0</v>
      </c>
    </row>
    <row r="185" spans="1:19" s="282" customFormat="1" ht="18.75" customHeight="1" x14ac:dyDescent="0.25">
      <c r="A185" s="288" t="s">
        <v>991</v>
      </c>
      <c r="B185" s="268" t="s">
        <v>644</v>
      </c>
      <c r="C185" s="287" t="s">
        <v>750</v>
      </c>
      <c r="D185" s="298">
        <v>0</v>
      </c>
      <c r="E185" s="298">
        <v>0</v>
      </c>
      <c r="F185" s="298">
        <v>0</v>
      </c>
      <c r="G185" s="298">
        <v>0</v>
      </c>
      <c r="H185" s="299">
        <v>0</v>
      </c>
      <c r="I185" s="299">
        <v>0</v>
      </c>
      <c r="J185" s="299">
        <v>0</v>
      </c>
      <c r="K185" s="299">
        <v>0</v>
      </c>
      <c r="L185" s="299">
        <v>0</v>
      </c>
      <c r="M185" s="299">
        <v>0</v>
      </c>
      <c r="N185" s="299">
        <v>0</v>
      </c>
      <c r="O185" s="299">
        <v>0</v>
      </c>
      <c r="P185" s="299">
        <v>0</v>
      </c>
      <c r="Q185" s="299">
        <v>0</v>
      </c>
      <c r="R185" s="299">
        <v>0</v>
      </c>
      <c r="S185" s="299">
        <v>0</v>
      </c>
    </row>
    <row r="186" spans="1:19" s="282" customFormat="1" ht="18.75" customHeight="1" x14ac:dyDescent="0.25">
      <c r="A186" s="288" t="s">
        <v>992</v>
      </c>
      <c r="B186" s="268" t="s">
        <v>632</v>
      </c>
      <c r="C186" s="287" t="s">
        <v>750</v>
      </c>
      <c r="D186" s="298">
        <v>0</v>
      </c>
      <c r="E186" s="298">
        <v>0</v>
      </c>
      <c r="F186" s="298">
        <v>0</v>
      </c>
      <c r="G186" s="298">
        <v>0</v>
      </c>
      <c r="H186" s="299">
        <v>0</v>
      </c>
      <c r="I186" s="299">
        <v>0</v>
      </c>
      <c r="J186" s="299">
        <v>0</v>
      </c>
      <c r="K186" s="299">
        <v>0</v>
      </c>
      <c r="L186" s="299">
        <v>0</v>
      </c>
      <c r="M186" s="299">
        <v>0</v>
      </c>
      <c r="N186" s="299">
        <v>0</v>
      </c>
      <c r="O186" s="299">
        <v>0</v>
      </c>
      <c r="P186" s="299">
        <v>0</v>
      </c>
      <c r="Q186" s="299">
        <v>0</v>
      </c>
      <c r="R186" s="299">
        <v>0</v>
      </c>
      <c r="S186" s="299">
        <v>0</v>
      </c>
    </row>
    <row r="187" spans="1:19" s="282" customFormat="1" ht="31.5" customHeight="1" x14ac:dyDescent="0.25">
      <c r="A187" s="288" t="s">
        <v>777</v>
      </c>
      <c r="B187" s="269" t="s">
        <v>1021</v>
      </c>
      <c r="C187" s="287" t="s">
        <v>750</v>
      </c>
      <c r="D187" s="298">
        <v>1383</v>
      </c>
      <c r="E187" s="298">
        <v>1482</v>
      </c>
      <c r="F187" s="298">
        <v>2069</v>
      </c>
      <c r="G187" s="298">
        <v>2069</v>
      </c>
      <c r="H187" s="299">
        <v>2151.7600000000002</v>
      </c>
      <c r="I187" s="299">
        <v>2151.7600000000002</v>
      </c>
      <c r="J187" s="299">
        <v>2237.8304000000003</v>
      </c>
      <c r="K187" s="299">
        <v>357.7</v>
      </c>
      <c r="L187" s="299">
        <v>2327.3436160000006</v>
      </c>
      <c r="M187" s="299">
        <v>372.00799999999998</v>
      </c>
      <c r="N187" s="299">
        <v>2420.4373606400009</v>
      </c>
      <c r="O187" s="299">
        <v>2420.4373606400009</v>
      </c>
      <c r="P187" s="299">
        <v>2517.2548550656011</v>
      </c>
      <c r="Q187" s="299">
        <v>2517.2548550656011</v>
      </c>
      <c r="R187" s="299">
        <v>11654.626231705603</v>
      </c>
      <c r="S187" s="299">
        <v>7819.1602157056022</v>
      </c>
    </row>
    <row r="188" spans="1:19" s="282" customFormat="1" ht="18.75" customHeight="1" x14ac:dyDescent="0.25">
      <c r="A188" s="288" t="s">
        <v>890</v>
      </c>
      <c r="B188" s="136" t="s">
        <v>923</v>
      </c>
      <c r="C188" s="287" t="s">
        <v>750</v>
      </c>
      <c r="D188" s="298">
        <v>148</v>
      </c>
      <c r="E188" s="298">
        <v>150</v>
      </c>
      <c r="F188" s="298">
        <v>503.6</v>
      </c>
      <c r="G188" s="298">
        <v>503.6</v>
      </c>
      <c r="H188" s="299">
        <v>523.74400000000003</v>
      </c>
      <c r="I188" s="299">
        <v>523.74400000000003</v>
      </c>
      <c r="J188" s="299">
        <v>544.69376</v>
      </c>
      <c r="K188" s="299">
        <v>0</v>
      </c>
      <c r="L188" s="299">
        <v>566.48151040000005</v>
      </c>
      <c r="M188" s="299">
        <v>0</v>
      </c>
      <c r="N188" s="299">
        <v>589.1407708160001</v>
      </c>
      <c r="O188" s="299">
        <v>589.1407708160001</v>
      </c>
      <c r="P188" s="299">
        <v>612.70640164864017</v>
      </c>
      <c r="Q188" s="299">
        <v>612.70640164864017</v>
      </c>
      <c r="R188" s="299">
        <v>2836.7664428646403</v>
      </c>
      <c r="S188" s="299">
        <v>1725.5911724646403</v>
      </c>
    </row>
    <row r="189" spans="1:19" s="282" customFormat="1" x14ac:dyDescent="0.25">
      <c r="A189" s="288" t="s">
        <v>891</v>
      </c>
      <c r="B189" s="136" t="s">
        <v>924</v>
      </c>
      <c r="C189" s="287" t="s">
        <v>750</v>
      </c>
      <c r="D189" s="298">
        <v>1235</v>
      </c>
      <c r="E189" s="298">
        <v>1332</v>
      </c>
      <c r="F189" s="298">
        <v>1565.4</v>
      </c>
      <c r="G189" s="298">
        <v>1565.4</v>
      </c>
      <c r="H189" s="299">
        <v>1570.3028180885167</v>
      </c>
      <c r="I189" s="299">
        <v>1570.3028180885167</v>
      </c>
      <c r="J189" s="299">
        <v>1633.1149308120573</v>
      </c>
      <c r="K189" s="299">
        <v>0</v>
      </c>
      <c r="L189" s="299">
        <v>1698.4395280445397</v>
      </c>
      <c r="M189" s="299">
        <v>0</v>
      </c>
      <c r="N189" s="299">
        <v>1766.3771091663214</v>
      </c>
      <c r="O189" s="299">
        <v>1766.3771091663214</v>
      </c>
      <c r="P189" s="299">
        <v>1837.0321935329744</v>
      </c>
      <c r="Q189" s="299">
        <v>1837.0321935329744</v>
      </c>
      <c r="R189" s="299">
        <v>8505.2665796444089</v>
      </c>
      <c r="S189" s="299">
        <v>5173.7121207878117</v>
      </c>
    </row>
    <row r="190" spans="1:19" s="282" customFormat="1" ht="18.75" customHeight="1" x14ac:dyDescent="0.25">
      <c r="A190" s="288" t="s">
        <v>778</v>
      </c>
      <c r="B190" s="266" t="s">
        <v>942</v>
      </c>
      <c r="C190" s="287" t="s">
        <v>750</v>
      </c>
      <c r="D190" s="298">
        <v>201.75912306793475</v>
      </c>
      <c r="E190" s="298">
        <v>276.82948799065218</v>
      </c>
      <c r="F190" s="298">
        <v>315.50366751027826</v>
      </c>
      <c r="G190" s="298">
        <v>315.50366751027826</v>
      </c>
      <c r="H190" s="299">
        <v>328.12381421068943</v>
      </c>
      <c r="I190" s="299">
        <v>328.12381421068943</v>
      </c>
      <c r="J190" s="299">
        <v>341.24876677911703</v>
      </c>
      <c r="K190" s="299">
        <v>926.90000000000009</v>
      </c>
      <c r="L190" s="299">
        <v>354.89871745028171</v>
      </c>
      <c r="M190" s="299">
        <v>963.97600000000011</v>
      </c>
      <c r="N190" s="299">
        <v>369.09466614829302</v>
      </c>
      <c r="O190" s="299">
        <v>369.09466614829302</v>
      </c>
      <c r="P190" s="299">
        <v>383.85845279422477</v>
      </c>
      <c r="Q190" s="299">
        <v>383.85845279422477</v>
      </c>
      <c r="R190" s="299">
        <v>1777.2244173826061</v>
      </c>
      <c r="S190" s="299">
        <v>2971.9529331532076</v>
      </c>
    </row>
    <row r="191" spans="1:19" s="309" customFormat="1" ht="18.75" customHeight="1" x14ac:dyDescent="0.25">
      <c r="A191" s="304" t="s">
        <v>537</v>
      </c>
      <c r="B191" s="305" t="s">
        <v>1022</v>
      </c>
      <c r="C191" s="306" t="s">
        <v>750</v>
      </c>
      <c r="D191" s="307">
        <v>1922.9039954079997</v>
      </c>
      <c r="E191" s="307">
        <v>1971.7529473500006</v>
      </c>
      <c r="F191" s="307">
        <v>2825.5362366106961</v>
      </c>
      <c r="G191" s="307">
        <v>2825.5362366106961</v>
      </c>
      <c r="H191" s="308">
        <v>4918.842406075124</v>
      </c>
      <c r="I191" s="308">
        <v>4918.842406075124</v>
      </c>
      <c r="J191" s="308">
        <v>3275.8361023181296</v>
      </c>
      <c r="K191" s="308">
        <v>2952.5000000000005</v>
      </c>
      <c r="L191" s="308">
        <v>3609.3905468588546</v>
      </c>
      <c r="M191" s="308">
        <v>3723.3040000000005</v>
      </c>
      <c r="N191" s="308">
        <v>3753.7661687332088</v>
      </c>
      <c r="O191" s="308">
        <v>3753.7661687332088</v>
      </c>
      <c r="P191" s="308">
        <v>3903.9168154825361</v>
      </c>
      <c r="Q191" s="308">
        <v>3903.9168154825361</v>
      </c>
      <c r="R191" s="308">
        <v>19461.75203946785</v>
      </c>
      <c r="S191" s="308">
        <v>19252.329390290866</v>
      </c>
    </row>
    <row r="192" spans="1:19" s="282" customFormat="1" ht="18.75" customHeight="1" x14ac:dyDescent="0.25">
      <c r="A192" s="288" t="s">
        <v>538</v>
      </c>
      <c r="B192" s="269" t="s">
        <v>866</v>
      </c>
      <c r="C192" s="287" t="s">
        <v>750</v>
      </c>
      <c r="D192" s="298">
        <v>833</v>
      </c>
      <c r="E192" s="298">
        <v>559.45682039000008</v>
      </c>
      <c r="F192" s="298">
        <v>1397.951</v>
      </c>
      <c r="G192" s="298">
        <v>1397.951</v>
      </c>
      <c r="H192" s="299">
        <v>3383</v>
      </c>
      <c r="I192" s="299">
        <v>3383</v>
      </c>
      <c r="J192" s="299">
        <v>1678.56</v>
      </c>
      <c r="K192" s="299">
        <v>1192.4000000000001</v>
      </c>
      <c r="L192" s="299">
        <v>1892.8</v>
      </c>
      <c r="M192" s="299">
        <v>1892.8</v>
      </c>
      <c r="N192" s="299">
        <v>1968.5119999999999</v>
      </c>
      <c r="O192" s="299">
        <v>1968.5119999999999</v>
      </c>
      <c r="P192" s="299">
        <v>2047.2524800000001</v>
      </c>
      <c r="Q192" s="299">
        <v>2047.2524800000001</v>
      </c>
      <c r="R192" s="299">
        <v>10970.124479999999</v>
      </c>
      <c r="S192" s="299">
        <v>10483.964479999999</v>
      </c>
    </row>
    <row r="193" spans="1:19" s="282" customFormat="1" ht="18.75" customHeight="1" x14ac:dyDescent="0.25">
      <c r="A193" s="288" t="s">
        <v>539</v>
      </c>
      <c r="B193" s="269" t="s">
        <v>1023</v>
      </c>
      <c r="C193" s="287" t="s">
        <v>750</v>
      </c>
      <c r="D193" s="298">
        <v>4.96</v>
      </c>
      <c r="E193" s="298">
        <v>10.396657599999999</v>
      </c>
      <c r="F193" s="298">
        <v>11</v>
      </c>
      <c r="G193" s="298">
        <v>11</v>
      </c>
      <c r="H193" s="299">
        <v>11.440000000000001</v>
      </c>
      <c r="I193" s="299">
        <v>11.440000000000001</v>
      </c>
      <c r="J193" s="299">
        <v>11.897600000000002</v>
      </c>
      <c r="K193" s="299">
        <v>14</v>
      </c>
      <c r="L193" s="299">
        <v>12.373504000000002</v>
      </c>
      <c r="M193" s="299">
        <v>14.56</v>
      </c>
      <c r="N193" s="299">
        <v>12.868444160000003</v>
      </c>
      <c r="O193" s="299">
        <v>12.868444160000003</v>
      </c>
      <c r="P193" s="299">
        <v>13.383181926400002</v>
      </c>
      <c r="Q193" s="299">
        <v>13.383181926400002</v>
      </c>
      <c r="R193" s="299">
        <v>61.962730086400015</v>
      </c>
      <c r="S193" s="299">
        <v>66.251626086400009</v>
      </c>
    </row>
    <row r="194" spans="1:19" s="282" customFormat="1" ht="18.75" customHeight="1" x14ac:dyDescent="0.25">
      <c r="A194" s="288" t="s">
        <v>540</v>
      </c>
      <c r="B194" s="136" t="s">
        <v>639</v>
      </c>
      <c r="C194" s="287" t="s">
        <v>750</v>
      </c>
      <c r="D194" s="298">
        <v>0</v>
      </c>
      <c r="E194" s="298">
        <v>0</v>
      </c>
      <c r="F194" s="298">
        <v>0</v>
      </c>
      <c r="G194" s="298">
        <v>0</v>
      </c>
      <c r="H194" s="299">
        <v>1</v>
      </c>
      <c r="I194" s="299">
        <v>1</v>
      </c>
      <c r="J194" s="299">
        <v>1</v>
      </c>
      <c r="K194" s="299">
        <v>0</v>
      </c>
      <c r="L194" s="299">
        <v>0</v>
      </c>
      <c r="M194" s="299">
        <v>0</v>
      </c>
      <c r="N194" s="299">
        <v>0</v>
      </c>
      <c r="O194" s="299">
        <v>0</v>
      </c>
      <c r="P194" s="299">
        <v>0</v>
      </c>
      <c r="Q194" s="299">
        <v>0</v>
      </c>
      <c r="R194" s="299">
        <v>0</v>
      </c>
      <c r="S194" s="299">
        <v>1</v>
      </c>
    </row>
    <row r="195" spans="1:19" s="282" customFormat="1" ht="18.75" customHeight="1" x14ac:dyDescent="0.25">
      <c r="A195" s="288" t="s">
        <v>541</v>
      </c>
      <c r="B195" s="136" t="s">
        <v>867</v>
      </c>
      <c r="C195" s="287" t="s">
        <v>750</v>
      </c>
      <c r="D195" s="298">
        <v>4.96</v>
      </c>
      <c r="E195" s="298">
        <v>5.1385600000000003E-2</v>
      </c>
      <c r="F195" s="298">
        <v>11</v>
      </c>
      <c r="G195" s="298">
        <v>11</v>
      </c>
      <c r="H195" s="299">
        <v>11.440000000000001</v>
      </c>
      <c r="I195" s="299">
        <v>11.440000000000001</v>
      </c>
      <c r="J195" s="299">
        <v>11.897600000000002</v>
      </c>
      <c r="K195" s="299">
        <v>14</v>
      </c>
      <c r="L195" s="299">
        <v>12.373504000000002</v>
      </c>
      <c r="M195" s="299">
        <v>14.56</v>
      </c>
      <c r="N195" s="299">
        <v>12.868444160000003</v>
      </c>
      <c r="O195" s="299">
        <v>12.868444160000003</v>
      </c>
      <c r="P195" s="299">
        <v>13.383181926400002</v>
      </c>
      <c r="Q195" s="299">
        <v>13.383181926400002</v>
      </c>
      <c r="R195" s="299">
        <v>61.962730086400015</v>
      </c>
      <c r="S195" s="299">
        <v>66.251626086400009</v>
      </c>
    </row>
    <row r="196" spans="1:19" s="282" customFormat="1" ht="18.75" customHeight="1" x14ac:dyDescent="0.25">
      <c r="A196" s="288" t="s">
        <v>799</v>
      </c>
      <c r="B196" s="136" t="s">
        <v>800</v>
      </c>
      <c r="C196" s="287" t="s">
        <v>750</v>
      </c>
      <c r="D196" s="298">
        <v>0</v>
      </c>
      <c r="E196" s="298">
        <v>0</v>
      </c>
      <c r="F196" s="298">
        <v>0</v>
      </c>
      <c r="G196" s="298">
        <v>0</v>
      </c>
      <c r="H196" s="299">
        <v>0</v>
      </c>
      <c r="I196" s="299">
        <v>0</v>
      </c>
      <c r="J196" s="299">
        <v>0</v>
      </c>
      <c r="K196" s="299">
        <v>0</v>
      </c>
      <c r="L196" s="299">
        <v>0</v>
      </c>
      <c r="M196" s="299">
        <v>0</v>
      </c>
      <c r="N196" s="299">
        <v>0</v>
      </c>
      <c r="O196" s="299">
        <v>0</v>
      </c>
      <c r="P196" s="299">
        <v>0</v>
      </c>
      <c r="Q196" s="299">
        <v>0</v>
      </c>
      <c r="R196" s="299">
        <v>0</v>
      </c>
      <c r="S196" s="299">
        <v>0</v>
      </c>
    </row>
    <row r="197" spans="1:19" s="282" customFormat="1" ht="31.5" customHeight="1" x14ac:dyDescent="0.25">
      <c r="A197" s="288" t="s">
        <v>542</v>
      </c>
      <c r="B197" s="269" t="s">
        <v>903</v>
      </c>
      <c r="C197" s="287" t="s">
        <v>750</v>
      </c>
      <c r="D197" s="298">
        <v>0</v>
      </c>
      <c r="E197" s="298">
        <v>0</v>
      </c>
      <c r="F197" s="298">
        <v>0</v>
      </c>
      <c r="G197" s="298">
        <v>0</v>
      </c>
      <c r="H197" s="299">
        <v>0</v>
      </c>
      <c r="I197" s="299">
        <v>0</v>
      </c>
      <c r="J197" s="299">
        <v>0</v>
      </c>
      <c r="K197" s="299">
        <v>0</v>
      </c>
      <c r="L197" s="299">
        <v>0</v>
      </c>
      <c r="M197" s="299">
        <v>0</v>
      </c>
      <c r="N197" s="299">
        <v>0</v>
      </c>
      <c r="O197" s="299">
        <v>0</v>
      </c>
      <c r="P197" s="299">
        <v>0</v>
      </c>
      <c r="Q197" s="299">
        <v>0</v>
      </c>
      <c r="R197" s="299">
        <v>0</v>
      </c>
      <c r="S197" s="299">
        <v>0</v>
      </c>
    </row>
    <row r="198" spans="1:19" s="282" customFormat="1" ht="31.5" customHeight="1" x14ac:dyDescent="0.25">
      <c r="A198" s="288" t="s">
        <v>650</v>
      </c>
      <c r="B198" s="269" t="s">
        <v>1064</v>
      </c>
      <c r="C198" s="287" t="s">
        <v>750</v>
      </c>
      <c r="D198" s="298">
        <v>0</v>
      </c>
      <c r="E198" s="298">
        <v>0</v>
      </c>
      <c r="F198" s="298">
        <v>0</v>
      </c>
      <c r="G198" s="298">
        <v>0</v>
      </c>
      <c r="H198" s="299">
        <v>0</v>
      </c>
      <c r="I198" s="299">
        <v>0</v>
      </c>
      <c r="J198" s="299">
        <v>0</v>
      </c>
      <c r="K198" s="299">
        <v>0</v>
      </c>
      <c r="L198" s="299">
        <v>0</v>
      </c>
      <c r="M198" s="299">
        <v>0</v>
      </c>
      <c r="N198" s="299">
        <v>0</v>
      </c>
      <c r="O198" s="299">
        <v>0</v>
      </c>
      <c r="P198" s="299">
        <v>0</v>
      </c>
      <c r="Q198" s="299">
        <v>0</v>
      </c>
      <c r="R198" s="299">
        <v>0</v>
      </c>
      <c r="S198" s="299">
        <v>0</v>
      </c>
    </row>
    <row r="199" spans="1:19" s="282" customFormat="1" ht="18.75" customHeight="1" x14ac:dyDescent="0.25">
      <c r="A199" s="288" t="s">
        <v>651</v>
      </c>
      <c r="B199" s="269" t="s">
        <v>1050</v>
      </c>
      <c r="C199" s="287" t="s">
        <v>750</v>
      </c>
      <c r="D199" s="298">
        <v>0</v>
      </c>
      <c r="E199" s="298">
        <v>0</v>
      </c>
      <c r="F199" s="298">
        <v>0</v>
      </c>
      <c r="G199" s="298">
        <v>0</v>
      </c>
      <c r="H199" s="299">
        <v>0</v>
      </c>
      <c r="I199" s="299">
        <v>0</v>
      </c>
      <c r="J199" s="299">
        <v>0</v>
      </c>
      <c r="K199" s="299">
        <v>0</v>
      </c>
      <c r="L199" s="299">
        <v>0</v>
      </c>
      <c r="M199" s="299">
        <v>0</v>
      </c>
      <c r="N199" s="299">
        <v>0</v>
      </c>
      <c r="O199" s="299">
        <v>0</v>
      </c>
      <c r="P199" s="299">
        <v>0</v>
      </c>
      <c r="Q199" s="299">
        <v>0</v>
      </c>
      <c r="R199" s="299">
        <v>0</v>
      </c>
      <c r="S199" s="299">
        <v>0</v>
      </c>
    </row>
    <row r="200" spans="1:19" s="282" customFormat="1" ht="18.75" customHeight="1" x14ac:dyDescent="0.25">
      <c r="A200" s="288" t="s">
        <v>652</v>
      </c>
      <c r="B200" s="269" t="s">
        <v>640</v>
      </c>
      <c r="C200" s="287" t="s">
        <v>750</v>
      </c>
      <c r="D200" s="298">
        <v>469.8</v>
      </c>
      <c r="E200" s="298">
        <v>524.84722577000014</v>
      </c>
      <c r="F200" s="298">
        <v>569.66300000000001</v>
      </c>
      <c r="G200" s="298">
        <v>569.66300000000001</v>
      </c>
      <c r="H200" s="299">
        <v>592.44952000000001</v>
      </c>
      <c r="I200" s="299">
        <v>592.44952000000001</v>
      </c>
      <c r="J200" s="299">
        <v>616.14750079999999</v>
      </c>
      <c r="K200" s="299">
        <v>630.5</v>
      </c>
      <c r="L200" s="299">
        <v>686.4</v>
      </c>
      <c r="M200" s="299">
        <v>655.72</v>
      </c>
      <c r="N200" s="299">
        <v>713.85599999999999</v>
      </c>
      <c r="O200" s="299">
        <v>713.85599999999999</v>
      </c>
      <c r="P200" s="299">
        <v>742.41024000000004</v>
      </c>
      <c r="Q200" s="299">
        <v>742.41024000000004</v>
      </c>
      <c r="R200" s="299">
        <v>3351.2632608000004</v>
      </c>
      <c r="S200" s="299">
        <v>3334.9357600000003</v>
      </c>
    </row>
    <row r="201" spans="1:19" s="282" customFormat="1" ht="18.75" customHeight="1" x14ac:dyDescent="0.25">
      <c r="A201" s="288" t="s">
        <v>653</v>
      </c>
      <c r="B201" s="269" t="s">
        <v>825</v>
      </c>
      <c r="C201" s="287" t="s">
        <v>750</v>
      </c>
      <c r="D201" s="298">
        <v>165.13</v>
      </c>
      <c r="E201" s="298">
        <v>176.58902989000001</v>
      </c>
      <c r="F201" s="298">
        <v>197.4</v>
      </c>
      <c r="G201" s="298">
        <v>197.4</v>
      </c>
      <c r="H201" s="299">
        <v>205.29600000000002</v>
      </c>
      <c r="I201" s="299">
        <v>205.29600000000002</v>
      </c>
      <c r="J201" s="299">
        <v>213.50784000000002</v>
      </c>
      <c r="K201" s="299">
        <v>236</v>
      </c>
      <c r="L201" s="299">
        <v>207.2928</v>
      </c>
      <c r="M201" s="299">
        <v>245.44</v>
      </c>
      <c r="N201" s="299">
        <v>215.58451200000002</v>
      </c>
      <c r="O201" s="299">
        <v>215.58451200000002</v>
      </c>
      <c r="P201" s="299">
        <v>224.20789248000003</v>
      </c>
      <c r="Q201" s="299">
        <v>224.20789248000003</v>
      </c>
      <c r="R201" s="299">
        <v>1065.8890444799999</v>
      </c>
      <c r="S201" s="299">
        <v>1126.5284044800001</v>
      </c>
    </row>
    <row r="202" spans="1:19" s="282" customFormat="1" ht="18.75" customHeight="1" x14ac:dyDescent="0.25">
      <c r="A202" s="288" t="s">
        <v>792</v>
      </c>
      <c r="B202" s="269" t="s">
        <v>1024</v>
      </c>
      <c r="C202" s="287" t="s">
        <v>750</v>
      </c>
      <c r="D202" s="298">
        <v>171.3</v>
      </c>
      <c r="E202" s="298">
        <v>75.523216860000005</v>
      </c>
      <c r="F202" s="298">
        <v>221.483</v>
      </c>
      <c r="G202" s="298">
        <v>221.483</v>
      </c>
      <c r="H202" s="299">
        <v>230.34232</v>
      </c>
      <c r="I202" s="299">
        <v>230.34232</v>
      </c>
      <c r="J202" s="299">
        <v>239.55601280000002</v>
      </c>
      <c r="K202" s="299">
        <v>201</v>
      </c>
      <c r="L202" s="299">
        <v>210.08</v>
      </c>
      <c r="M202" s="299">
        <v>209.04000000000002</v>
      </c>
      <c r="N202" s="299">
        <v>218.48320000000001</v>
      </c>
      <c r="O202" s="299">
        <v>218.48320000000001</v>
      </c>
      <c r="P202" s="299">
        <v>227.22252800000001</v>
      </c>
      <c r="Q202" s="299">
        <v>227.22252800000001</v>
      </c>
      <c r="R202" s="299">
        <v>1125.6840608000002</v>
      </c>
      <c r="S202" s="299">
        <v>1086.0880480000001</v>
      </c>
    </row>
    <row r="203" spans="1:19" s="282" customFormat="1" ht="18.75" customHeight="1" x14ac:dyDescent="0.25">
      <c r="A203" s="288" t="s">
        <v>802</v>
      </c>
      <c r="B203" s="136" t="s">
        <v>803</v>
      </c>
      <c r="C203" s="287" t="s">
        <v>750</v>
      </c>
      <c r="D203" s="298">
        <v>14.2</v>
      </c>
      <c r="E203" s="298">
        <v>12.521498219999998</v>
      </c>
      <c r="F203" s="298">
        <v>13.167999999999999</v>
      </c>
      <c r="G203" s="298">
        <v>13.167999999999999</v>
      </c>
      <c r="H203" s="299">
        <v>13.69472</v>
      </c>
      <c r="I203" s="299">
        <v>13.69472</v>
      </c>
      <c r="J203" s="299">
        <v>14.242508800000001</v>
      </c>
      <c r="K203" s="299">
        <v>20</v>
      </c>
      <c r="L203" s="299">
        <v>14.812209152000001</v>
      </c>
      <c r="M203" s="299">
        <v>20.8</v>
      </c>
      <c r="N203" s="299">
        <v>15.404697518080003</v>
      </c>
      <c r="O203" s="299">
        <v>15.404697518080003</v>
      </c>
      <c r="P203" s="299">
        <v>16.020885418803203</v>
      </c>
      <c r="Q203" s="299">
        <v>16.020885418803203</v>
      </c>
      <c r="R203" s="299">
        <v>74.175020888883211</v>
      </c>
      <c r="S203" s="299">
        <v>85.920302936883203</v>
      </c>
    </row>
    <row r="204" spans="1:19" s="282" customFormat="1" ht="18.75" customHeight="1" x14ac:dyDescent="0.25">
      <c r="A204" s="288" t="s">
        <v>801</v>
      </c>
      <c r="B204" s="269" t="s">
        <v>897</v>
      </c>
      <c r="C204" s="287" t="s">
        <v>750</v>
      </c>
      <c r="D204" s="298">
        <v>108.07164902999999</v>
      </c>
      <c r="E204" s="298">
        <v>118.49194132</v>
      </c>
      <c r="F204" s="298">
        <v>93.350000000000023</v>
      </c>
      <c r="G204" s="298">
        <v>93.350000000000023</v>
      </c>
      <c r="H204" s="299">
        <v>97.084000000000032</v>
      </c>
      <c r="I204" s="299">
        <v>97.084000000000032</v>
      </c>
      <c r="J204" s="299">
        <v>100.96736000000004</v>
      </c>
      <c r="K204" s="299">
        <v>200.5</v>
      </c>
      <c r="L204" s="299">
        <v>187.20000000000002</v>
      </c>
      <c r="M204" s="299">
        <v>208.52</v>
      </c>
      <c r="N204" s="299">
        <v>194.68800000000002</v>
      </c>
      <c r="O204" s="299">
        <v>194.68800000000002</v>
      </c>
      <c r="P204" s="299">
        <v>202.47552000000002</v>
      </c>
      <c r="Q204" s="299">
        <v>202.47552000000002</v>
      </c>
      <c r="R204" s="299">
        <v>782.41488000000004</v>
      </c>
      <c r="S204" s="299">
        <v>903.2675200000001</v>
      </c>
    </row>
    <row r="205" spans="1:19" s="282" customFormat="1" ht="18.75" customHeight="1" x14ac:dyDescent="0.25">
      <c r="A205" s="288" t="s">
        <v>804</v>
      </c>
      <c r="B205" s="269" t="s">
        <v>898</v>
      </c>
      <c r="C205" s="287" t="s">
        <v>750</v>
      </c>
      <c r="D205" s="298">
        <v>117.51864889999999</v>
      </c>
      <c r="E205" s="298">
        <v>0</v>
      </c>
      <c r="F205" s="298">
        <v>238</v>
      </c>
      <c r="G205" s="298">
        <v>238</v>
      </c>
      <c r="H205" s="299">
        <v>247.52</v>
      </c>
      <c r="I205" s="299">
        <v>247.52</v>
      </c>
      <c r="J205" s="299">
        <v>257.42080000000004</v>
      </c>
      <c r="K205" s="299">
        <v>232.0124964317248</v>
      </c>
      <c r="L205" s="299">
        <v>208</v>
      </c>
      <c r="M205" s="299">
        <v>241.29299628899381</v>
      </c>
      <c r="N205" s="299">
        <v>216.32</v>
      </c>
      <c r="O205" s="299">
        <v>216.32</v>
      </c>
      <c r="P205" s="299">
        <v>224.97280000000001</v>
      </c>
      <c r="Q205" s="299">
        <v>224.97280000000001</v>
      </c>
      <c r="R205" s="299">
        <v>1154.2336</v>
      </c>
      <c r="S205" s="299">
        <v>1162.1182927207185</v>
      </c>
    </row>
    <row r="206" spans="1:19" s="282" customFormat="1" ht="18.75" customHeight="1" x14ac:dyDescent="0.25">
      <c r="A206" s="288" t="s">
        <v>805</v>
      </c>
      <c r="B206" s="269" t="s">
        <v>807</v>
      </c>
      <c r="C206" s="287" t="s">
        <v>750</v>
      </c>
      <c r="D206" s="298">
        <v>3.7</v>
      </c>
      <c r="E206" s="298">
        <v>0.21933745000000002</v>
      </c>
      <c r="F206" s="298">
        <v>51.247</v>
      </c>
      <c r="G206" s="298">
        <v>51.247</v>
      </c>
      <c r="H206" s="299">
        <v>53.296880000000002</v>
      </c>
      <c r="I206" s="299">
        <v>53.296880000000002</v>
      </c>
      <c r="J206" s="299">
        <v>55.428755200000005</v>
      </c>
      <c r="K206" s="299">
        <v>87.7</v>
      </c>
      <c r="L206" s="299">
        <v>98.8</v>
      </c>
      <c r="M206" s="299">
        <v>91.208000000000013</v>
      </c>
      <c r="N206" s="299">
        <v>102.752</v>
      </c>
      <c r="O206" s="299">
        <v>102.752</v>
      </c>
      <c r="P206" s="299">
        <v>106.86207999999999</v>
      </c>
      <c r="Q206" s="299">
        <v>106.86207999999999</v>
      </c>
      <c r="R206" s="299">
        <v>417.13971520000001</v>
      </c>
      <c r="S206" s="299">
        <v>441.81896</v>
      </c>
    </row>
    <row r="207" spans="1:19" s="282" customFormat="1" ht="31.5" customHeight="1" x14ac:dyDescent="0.25">
      <c r="A207" s="288" t="s">
        <v>806</v>
      </c>
      <c r="B207" s="269" t="s">
        <v>1004</v>
      </c>
      <c r="C207" s="287" t="s">
        <v>750</v>
      </c>
      <c r="D207" s="298">
        <v>22.3</v>
      </c>
      <c r="E207" s="298">
        <v>3.8995280300000004</v>
      </c>
      <c r="F207" s="298">
        <v>33.506</v>
      </c>
      <c r="G207" s="298">
        <v>33.506</v>
      </c>
      <c r="H207" s="299">
        <v>86</v>
      </c>
      <c r="I207" s="299">
        <v>86</v>
      </c>
      <c r="J207" s="299">
        <v>89.44</v>
      </c>
      <c r="K207" s="299">
        <v>88.4</v>
      </c>
      <c r="L207" s="299">
        <v>93.017600000000002</v>
      </c>
      <c r="M207" s="299">
        <v>91.936000000000007</v>
      </c>
      <c r="N207" s="299">
        <v>96.738303999999999</v>
      </c>
      <c r="O207" s="299">
        <v>96.738303999999999</v>
      </c>
      <c r="P207" s="299">
        <v>100.60783616000001</v>
      </c>
      <c r="Q207" s="299">
        <v>100.60783616000001</v>
      </c>
      <c r="R207" s="299">
        <v>465.80374016000007</v>
      </c>
      <c r="S207" s="299">
        <v>463.68214016000002</v>
      </c>
    </row>
    <row r="208" spans="1:19" s="282" customFormat="1" ht="18.75" customHeight="1" x14ac:dyDescent="0.25">
      <c r="A208" s="288" t="s">
        <v>826</v>
      </c>
      <c r="B208" s="269" t="s">
        <v>1065</v>
      </c>
      <c r="C208" s="287" t="s">
        <v>750</v>
      </c>
      <c r="D208" s="298">
        <v>27.123697477999908</v>
      </c>
      <c r="E208" s="298">
        <v>11.477150587207905</v>
      </c>
      <c r="F208" s="298">
        <v>11.936236610696222</v>
      </c>
      <c r="G208" s="298">
        <v>11.936236610696222</v>
      </c>
      <c r="H208" s="299">
        <v>12.413686075124071</v>
      </c>
      <c r="I208" s="299">
        <v>12.413686075124071</v>
      </c>
      <c r="J208" s="299">
        <v>12.910233518129035</v>
      </c>
      <c r="K208" s="299">
        <v>69.987503568275571</v>
      </c>
      <c r="L208" s="299">
        <v>13.426642858854196</v>
      </c>
      <c r="M208" s="299">
        <v>72.787003711006591</v>
      </c>
      <c r="N208" s="299">
        <v>13.963708573208365</v>
      </c>
      <c r="O208" s="299">
        <v>13.963708573208365</v>
      </c>
      <c r="P208" s="299">
        <v>14.522256916136699</v>
      </c>
      <c r="Q208" s="299">
        <v>14.522256916136699</v>
      </c>
      <c r="R208" s="299">
        <v>67.236527941452366</v>
      </c>
      <c r="S208" s="299">
        <v>183.67415884375129</v>
      </c>
    </row>
    <row r="209" spans="1:19" s="309" customFormat="1" ht="26.25" customHeight="1" x14ac:dyDescent="0.25">
      <c r="A209" s="304" t="s">
        <v>543</v>
      </c>
      <c r="B209" s="305" t="s">
        <v>1025</v>
      </c>
      <c r="C209" s="306" t="s">
        <v>750</v>
      </c>
      <c r="D209" s="307">
        <v>117</v>
      </c>
      <c r="E209" s="307">
        <v>60.321867259999998</v>
      </c>
      <c r="F209" s="307">
        <v>98.058000000000007</v>
      </c>
      <c r="G209" s="307">
        <v>98.058000000000007</v>
      </c>
      <c r="H209" s="308">
        <v>101.98032000000001</v>
      </c>
      <c r="I209" s="308">
        <v>101.98032000000001</v>
      </c>
      <c r="J209" s="308">
        <v>106.05953280000001</v>
      </c>
      <c r="K209" s="308">
        <v>288.5</v>
      </c>
      <c r="L209" s="308">
        <v>110.30191411200002</v>
      </c>
      <c r="M209" s="308">
        <v>300.04000000000002</v>
      </c>
      <c r="N209" s="308">
        <v>114.71399067648002</v>
      </c>
      <c r="O209" s="308">
        <v>182.91399067648001</v>
      </c>
      <c r="P209" s="308">
        <v>119.30255030353923</v>
      </c>
      <c r="Q209" s="308">
        <v>119.30255030353923</v>
      </c>
      <c r="R209" s="308">
        <v>552.3583078920193</v>
      </c>
      <c r="S209" s="308">
        <v>924.53686098001936</v>
      </c>
    </row>
    <row r="210" spans="1:19" s="282" customFormat="1" ht="18.75" customHeight="1" x14ac:dyDescent="0.25">
      <c r="A210" s="288" t="s">
        <v>544</v>
      </c>
      <c r="B210" s="269" t="s">
        <v>44</v>
      </c>
      <c r="C210" s="287" t="s">
        <v>750</v>
      </c>
      <c r="D210" s="298">
        <v>0</v>
      </c>
      <c r="E210" s="298">
        <v>0</v>
      </c>
      <c r="F210" s="298">
        <v>0</v>
      </c>
      <c r="G210" s="298">
        <v>0</v>
      </c>
      <c r="H210" s="299">
        <v>0</v>
      </c>
      <c r="I210" s="299">
        <v>0</v>
      </c>
      <c r="J210" s="299">
        <v>0</v>
      </c>
      <c r="K210" s="299">
        <v>0</v>
      </c>
      <c r="L210" s="299">
        <v>0</v>
      </c>
      <c r="M210" s="299">
        <v>0</v>
      </c>
      <c r="N210" s="299">
        <v>0</v>
      </c>
      <c r="O210" s="299">
        <v>0</v>
      </c>
      <c r="P210" s="299">
        <v>0</v>
      </c>
      <c r="Q210" s="299">
        <v>0</v>
      </c>
      <c r="R210" s="299">
        <v>0</v>
      </c>
      <c r="S210" s="299">
        <v>0</v>
      </c>
    </row>
    <row r="211" spans="1:19" s="282" customFormat="1" ht="18.75" customHeight="1" x14ac:dyDescent="0.25">
      <c r="A211" s="288" t="s">
        <v>545</v>
      </c>
      <c r="B211" s="269" t="s">
        <v>68</v>
      </c>
      <c r="C211" s="287" t="s">
        <v>750</v>
      </c>
      <c r="D211" s="298">
        <v>0</v>
      </c>
      <c r="E211" s="298">
        <v>0</v>
      </c>
      <c r="F211" s="298">
        <v>0</v>
      </c>
      <c r="G211" s="298">
        <v>0</v>
      </c>
      <c r="H211" s="299">
        <v>0</v>
      </c>
      <c r="I211" s="299">
        <v>0</v>
      </c>
      <c r="J211" s="299">
        <v>0</v>
      </c>
      <c r="K211" s="299">
        <v>0</v>
      </c>
      <c r="L211" s="299">
        <v>0</v>
      </c>
      <c r="M211" s="299">
        <v>0</v>
      </c>
      <c r="N211" s="299">
        <v>0</v>
      </c>
      <c r="O211" s="299">
        <v>0</v>
      </c>
      <c r="P211" s="299">
        <v>0</v>
      </c>
      <c r="Q211" s="299">
        <v>0</v>
      </c>
      <c r="R211" s="299">
        <v>0</v>
      </c>
      <c r="S211" s="299">
        <v>0</v>
      </c>
    </row>
    <row r="212" spans="1:19" s="282" customFormat="1" ht="34.5" customHeight="1" x14ac:dyDescent="0.25">
      <c r="A212" s="288" t="s">
        <v>654</v>
      </c>
      <c r="B212" s="136" t="s">
        <v>1072</v>
      </c>
      <c r="C212" s="287" t="s">
        <v>750</v>
      </c>
      <c r="D212" s="298">
        <v>0</v>
      </c>
      <c r="E212" s="298">
        <v>0</v>
      </c>
      <c r="F212" s="298">
        <v>0</v>
      </c>
      <c r="G212" s="298">
        <v>0</v>
      </c>
      <c r="H212" s="299">
        <v>0</v>
      </c>
      <c r="I212" s="299">
        <v>0</v>
      </c>
      <c r="J212" s="299">
        <v>0</v>
      </c>
      <c r="K212" s="299">
        <v>0</v>
      </c>
      <c r="L212" s="299">
        <v>0</v>
      </c>
      <c r="M212" s="299">
        <v>0</v>
      </c>
      <c r="N212" s="299">
        <v>0</v>
      </c>
      <c r="O212" s="299">
        <v>0</v>
      </c>
      <c r="P212" s="299">
        <v>0</v>
      </c>
      <c r="Q212" s="299">
        <v>0</v>
      </c>
      <c r="R212" s="299">
        <v>0</v>
      </c>
      <c r="S212" s="299">
        <v>0</v>
      </c>
    </row>
    <row r="213" spans="1:19" s="282" customFormat="1" ht="18.75" customHeight="1" x14ac:dyDescent="0.25">
      <c r="A213" s="288" t="s">
        <v>655</v>
      </c>
      <c r="B213" s="270" t="s">
        <v>621</v>
      </c>
      <c r="C213" s="287" t="s">
        <v>750</v>
      </c>
      <c r="D213" s="298">
        <v>0</v>
      </c>
      <c r="E213" s="298">
        <v>0</v>
      </c>
      <c r="F213" s="298">
        <v>0</v>
      </c>
      <c r="G213" s="298">
        <v>0</v>
      </c>
      <c r="H213" s="299">
        <v>0</v>
      </c>
      <c r="I213" s="299">
        <v>0</v>
      </c>
      <c r="J213" s="299">
        <v>0</v>
      </c>
      <c r="K213" s="299">
        <v>0</v>
      </c>
      <c r="L213" s="299">
        <v>0</v>
      </c>
      <c r="M213" s="299">
        <v>0</v>
      </c>
      <c r="N213" s="299">
        <v>0</v>
      </c>
      <c r="O213" s="299">
        <v>0</v>
      </c>
      <c r="P213" s="299">
        <v>0</v>
      </c>
      <c r="Q213" s="299">
        <v>0</v>
      </c>
      <c r="R213" s="299">
        <v>0</v>
      </c>
      <c r="S213" s="299">
        <v>0</v>
      </c>
    </row>
    <row r="214" spans="1:19" s="282" customFormat="1" ht="18.75" customHeight="1" x14ac:dyDescent="0.25">
      <c r="A214" s="288" t="s">
        <v>656</v>
      </c>
      <c r="B214" s="270" t="s">
        <v>740</v>
      </c>
      <c r="C214" s="287" t="s">
        <v>750</v>
      </c>
      <c r="D214" s="298">
        <v>0</v>
      </c>
      <c r="E214" s="298">
        <v>0</v>
      </c>
      <c r="F214" s="298">
        <v>0</v>
      </c>
      <c r="G214" s="298">
        <v>0</v>
      </c>
      <c r="H214" s="299">
        <v>0</v>
      </c>
      <c r="I214" s="299">
        <v>0</v>
      </c>
      <c r="J214" s="299">
        <v>0</v>
      </c>
      <c r="K214" s="299">
        <v>0</v>
      </c>
      <c r="L214" s="299">
        <v>0</v>
      </c>
      <c r="M214" s="299">
        <v>0</v>
      </c>
      <c r="N214" s="299">
        <v>0</v>
      </c>
      <c r="O214" s="299">
        <v>0</v>
      </c>
      <c r="P214" s="299">
        <v>0</v>
      </c>
      <c r="Q214" s="299">
        <v>0</v>
      </c>
      <c r="R214" s="299">
        <v>0</v>
      </c>
      <c r="S214" s="299">
        <v>0</v>
      </c>
    </row>
    <row r="215" spans="1:19" s="282" customFormat="1" ht="18.75" customHeight="1" x14ac:dyDescent="0.25">
      <c r="A215" s="288" t="s">
        <v>546</v>
      </c>
      <c r="B215" s="269" t="s">
        <v>1066</v>
      </c>
      <c r="C215" s="287" t="s">
        <v>750</v>
      </c>
      <c r="D215" s="298">
        <v>117</v>
      </c>
      <c r="E215" s="298">
        <v>60.321867259999998</v>
      </c>
      <c r="F215" s="298">
        <v>98.058000000000007</v>
      </c>
      <c r="G215" s="298">
        <v>98.058000000000007</v>
      </c>
      <c r="H215" s="299">
        <v>101.98032000000001</v>
      </c>
      <c r="I215" s="299">
        <v>101.98032000000001</v>
      </c>
      <c r="J215" s="299">
        <v>106.05953280000001</v>
      </c>
      <c r="K215" s="299">
        <v>288.5</v>
      </c>
      <c r="L215" s="299">
        <v>110.30191411200002</v>
      </c>
      <c r="M215" s="299">
        <v>300.04000000000002</v>
      </c>
      <c r="N215" s="299">
        <v>114.71399067648002</v>
      </c>
      <c r="O215" s="299">
        <v>114.71399067648002</v>
      </c>
      <c r="P215" s="299">
        <v>119.30255030353923</v>
      </c>
      <c r="Q215" s="299">
        <v>119.30255030353923</v>
      </c>
      <c r="R215" s="299">
        <v>552.3583078920193</v>
      </c>
      <c r="S215" s="299">
        <v>924.53686098001936</v>
      </c>
    </row>
    <row r="216" spans="1:19" s="309" customFormat="1" ht="18.75" customHeight="1" x14ac:dyDescent="0.25">
      <c r="A216" s="304" t="s">
        <v>548</v>
      </c>
      <c r="B216" s="305" t="s">
        <v>1026</v>
      </c>
      <c r="C216" s="306" t="s">
        <v>750</v>
      </c>
      <c r="D216" s="307">
        <v>108.8</v>
      </c>
      <c r="E216" s="307">
        <v>60.321867259999998</v>
      </c>
      <c r="F216" s="307">
        <v>74.013000000000005</v>
      </c>
      <c r="G216" s="307">
        <v>74.013000000000005</v>
      </c>
      <c r="H216" s="308">
        <v>198.25656780216644</v>
      </c>
      <c r="I216" s="308">
        <v>198.25656780216644</v>
      </c>
      <c r="J216" s="308">
        <v>175.92947204728972</v>
      </c>
      <c r="K216" s="308">
        <v>377.59999999999997</v>
      </c>
      <c r="L216" s="308">
        <v>209.61009556896678</v>
      </c>
      <c r="M216" s="308">
        <v>209.61009556896678</v>
      </c>
      <c r="N216" s="308">
        <v>122.95940962561554</v>
      </c>
      <c r="O216" s="308">
        <v>191.15940962561601</v>
      </c>
      <c r="P216" s="308">
        <v>109.30793787888828</v>
      </c>
      <c r="Q216" s="308">
        <v>109.30793787888828</v>
      </c>
      <c r="R216" s="308">
        <v>816.06348292292682</v>
      </c>
      <c r="S216" s="308">
        <v>1017.7340108756371</v>
      </c>
    </row>
    <row r="217" spans="1:19" s="282" customFormat="1" ht="18.75" customHeight="1" x14ac:dyDescent="0.25">
      <c r="A217" s="288" t="s">
        <v>549</v>
      </c>
      <c r="B217" s="269" t="s">
        <v>1027</v>
      </c>
      <c r="C217" s="287" t="s">
        <v>750</v>
      </c>
      <c r="D217" s="298">
        <v>108.8</v>
      </c>
      <c r="E217" s="298">
        <v>60.321867259999998</v>
      </c>
      <c r="F217" s="298">
        <v>74.013000000000005</v>
      </c>
      <c r="G217" s="298">
        <v>74.013000000000005</v>
      </c>
      <c r="H217" s="299">
        <v>198.25656780216644</v>
      </c>
      <c r="I217" s="299">
        <v>198.25656780216644</v>
      </c>
      <c r="J217" s="299">
        <v>175.92947204728972</v>
      </c>
      <c r="K217" s="299">
        <v>377.59999999999997</v>
      </c>
      <c r="L217" s="299">
        <v>209.61009556896678</v>
      </c>
      <c r="M217" s="299">
        <v>209.61009556896678</v>
      </c>
      <c r="N217" s="299">
        <v>122.95940962561554</v>
      </c>
      <c r="O217" s="299">
        <v>122.95940962561554</v>
      </c>
      <c r="P217" s="299">
        <v>109.30793787888828</v>
      </c>
      <c r="Q217" s="299">
        <v>109.30793787888828</v>
      </c>
      <c r="R217" s="299">
        <v>816.06348292292682</v>
      </c>
      <c r="S217" s="299">
        <v>1017.7340108756371</v>
      </c>
    </row>
    <row r="218" spans="1:19" s="282" customFormat="1" ht="18.75" customHeight="1" x14ac:dyDescent="0.25">
      <c r="A218" s="288" t="s">
        <v>657</v>
      </c>
      <c r="B218" s="136" t="s">
        <v>868</v>
      </c>
      <c r="C218" s="287" t="s">
        <v>750</v>
      </c>
      <c r="D218" s="298">
        <v>0</v>
      </c>
      <c r="E218" s="298">
        <v>0</v>
      </c>
      <c r="F218" s="298">
        <v>0</v>
      </c>
      <c r="G218" s="298">
        <v>0</v>
      </c>
      <c r="H218" s="299">
        <v>94.142460156941979</v>
      </c>
      <c r="I218" s="299">
        <v>94.142460156941979</v>
      </c>
      <c r="J218" s="299">
        <v>0</v>
      </c>
      <c r="K218" s="299">
        <v>16.7</v>
      </c>
      <c r="L218" s="299">
        <v>0</v>
      </c>
      <c r="M218" s="299">
        <v>0</v>
      </c>
      <c r="N218" s="299">
        <v>17.57</v>
      </c>
      <c r="O218" s="299">
        <v>17.57</v>
      </c>
      <c r="P218" s="299">
        <v>0</v>
      </c>
      <c r="Q218" s="299">
        <v>0</v>
      </c>
      <c r="R218" s="299">
        <v>111.71246015694197</v>
      </c>
      <c r="S218" s="299">
        <v>128.41246015694199</v>
      </c>
    </row>
    <row r="219" spans="1:19" s="282" customFormat="1" ht="18.75" customHeight="1" x14ac:dyDescent="0.25">
      <c r="A219" s="288" t="s">
        <v>658</v>
      </c>
      <c r="B219" s="136" t="s">
        <v>869</v>
      </c>
      <c r="C219" s="287" t="s">
        <v>750</v>
      </c>
      <c r="D219" s="298">
        <v>0</v>
      </c>
      <c r="E219" s="298">
        <v>0</v>
      </c>
      <c r="F219" s="298">
        <v>0</v>
      </c>
      <c r="G219" s="298">
        <v>0</v>
      </c>
      <c r="H219" s="299">
        <v>0</v>
      </c>
      <c r="I219" s="299">
        <v>0</v>
      </c>
      <c r="J219" s="299">
        <v>0</v>
      </c>
      <c r="K219" s="299">
        <v>0</v>
      </c>
      <c r="L219" s="299">
        <v>0</v>
      </c>
      <c r="M219" s="299">
        <v>0</v>
      </c>
      <c r="N219" s="299">
        <v>0</v>
      </c>
      <c r="O219" s="299">
        <v>0</v>
      </c>
      <c r="P219" s="299">
        <v>0</v>
      </c>
      <c r="Q219" s="299">
        <v>0</v>
      </c>
      <c r="R219" s="299">
        <v>0</v>
      </c>
      <c r="S219" s="299">
        <v>0</v>
      </c>
    </row>
    <row r="220" spans="1:19" s="282" customFormat="1" ht="31.5" customHeight="1" x14ac:dyDescent="0.25">
      <c r="A220" s="288" t="s">
        <v>659</v>
      </c>
      <c r="B220" s="136" t="s">
        <v>870</v>
      </c>
      <c r="C220" s="287" t="s">
        <v>750</v>
      </c>
      <c r="D220" s="298">
        <v>0</v>
      </c>
      <c r="E220" s="298">
        <v>0</v>
      </c>
      <c r="F220" s="298">
        <v>0</v>
      </c>
      <c r="G220" s="298">
        <v>0</v>
      </c>
      <c r="H220" s="299">
        <v>6.1899999999999995</v>
      </c>
      <c r="I220" s="299">
        <v>6.1899999999999995</v>
      </c>
      <c r="J220" s="299">
        <v>4.93</v>
      </c>
      <c r="K220" s="299">
        <v>5</v>
      </c>
      <c r="L220" s="299">
        <v>0</v>
      </c>
      <c r="M220" s="299">
        <v>0</v>
      </c>
      <c r="N220" s="299">
        <v>0</v>
      </c>
      <c r="O220" s="299">
        <v>0</v>
      </c>
      <c r="P220" s="299">
        <v>0</v>
      </c>
      <c r="Q220" s="299">
        <v>0</v>
      </c>
      <c r="R220" s="299">
        <v>11.12</v>
      </c>
      <c r="S220" s="299">
        <v>11.19</v>
      </c>
    </row>
    <row r="221" spans="1:19" s="282" customFormat="1" ht="18.75" customHeight="1" x14ac:dyDescent="0.25">
      <c r="A221" s="288" t="s">
        <v>660</v>
      </c>
      <c r="B221" s="136" t="s">
        <v>871</v>
      </c>
      <c r="C221" s="287" t="s">
        <v>750</v>
      </c>
      <c r="D221" s="298">
        <v>108.8</v>
      </c>
      <c r="E221" s="298">
        <v>60.321867259999998</v>
      </c>
      <c r="F221" s="298">
        <v>74.013000000000005</v>
      </c>
      <c r="G221" s="298">
        <v>74.013000000000005</v>
      </c>
      <c r="H221" s="299">
        <v>97.924107645224467</v>
      </c>
      <c r="I221" s="299">
        <v>97.924107645224467</v>
      </c>
      <c r="J221" s="299">
        <v>170.99947204728971</v>
      </c>
      <c r="K221" s="299">
        <v>0</v>
      </c>
      <c r="L221" s="299">
        <v>209.61009556896678</v>
      </c>
      <c r="M221" s="299">
        <v>209.61009556896678</v>
      </c>
      <c r="N221" s="299">
        <v>105.38940962561554</v>
      </c>
      <c r="O221" s="299">
        <v>173.58940962561599</v>
      </c>
      <c r="P221" s="299">
        <v>109.30793787888828</v>
      </c>
      <c r="Q221" s="299">
        <v>109.30793787888828</v>
      </c>
      <c r="R221" s="299">
        <v>693.2310227659849</v>
      </c>
      <c r="S221" s="299">
        <v>590.43155071869558</v>
      </c>
    </row>
    <row r="222" spans="1:19" s="282" customFormat="1" ht="18.75" customHeight="1" x14ac:dyDescent="0.25">
      <c r="A222" s="288" t="s">
        <v>793</v>
      </c>
      <c r="B222" s="136" t="s">
        <v>872</v>
      </c>
      <c r="C222" s="287" t="s">
        <v>750</v>
      </c>
      <c r="D222" s="298">
        <v>0</v>
      </c>
      <c r="E222" s="298">
        <v>0</v>
      </c>
      <c r="F222" s="298">
        <v>0</v>
      </c>
      <c r="G222" s="298">
        <v>0</v>
      </c>
      <c r="H222" s="299">
        <v>0</v>
      </c>
      <c r="I222" s="299">
        <v>0</v>
      </c>
      <c r="J222" s="299">
        <v>0</v>
      </c>
      <c r="K222" s="299">
        <v>0</v>
      </c>
      <c r="L222" s="299">
        <v>0</v>
      </c>
      <c r="M222" s="299">
        <v>0</v>
      </c>
      <c r="N222" s="299">
        <v>0</v>
      </c>
      <c r="O222" s="299">
        <v>0</v>
      </c>
      <c r="P222" s="299">
        <v>0</v>
      </c>
      <c r="Q222" s="299">
        <v>0</v>
      </c>
      <c r="R222" s="299">
        <v>0</v>
      </c>
      <c r="S222" s="299">
        <v>0</v>
      </c>
    </row>
    <row r="223" spans="1:19" s="282" customFormat="1" ht="18.75" customHeight="1" x14ac:dyDescent="0.25">
      <c r="A223" s="288" t="s">
        <v>794</v>
      </c>
      <c r="B223" s="136" t="s">
        <v>547</v>
      </c>
      <c r="C223" s="287" t="s">
        <v>750</v>
      </c>
      <c r="D223" s="298">
        <v>0</v>
      </c>
      <c r="E223" s="298">
        <v>0</v>
      </c>
      <c r="F223" s="298">
        <v>0</v>
      </c>
      <c r="G223" s="298">
        <v>0</v>
      </c>
      <c r="H223" s="299">
        <v>0</v>
      </c>
      <c r="I223" s="299">
        <v>0</v>
      </c>
      <c r="J223" s="299">
        <v>0</v>
      </c>
      <c r="K223" s="299">
        <v>0</v>
      </c>
      <c r="L223" s="299">
        <v>0</v>
      </c>
      <c r="M223" s="299">
        <v>0</v>
      </c>
      <c r="N223" s="299">
        <v>0</v>
      </c>
      <c r="O223" s="299">
        <v>0</v>
      </c>
      <c r="P223" s="299">
        <v>0</v>
      </c>
      <c r="Q223" s="299">
        <v>0</v>
      </c>
      <c r="R223" s="299">
        <v>0</v>
      </c>
      <c r="S223" s="299">
        <v>0</v>
      </c>
    </row>
    <row r="224" spans="1:19" s="282" customFormat="1" ht="18.75" customHeight="1" x14ac:dyDescent="0.25">
      <c r="A224" s="288" t="s">
        <v>550</v>
      </c>
      <c r="B224" s="269" t="s">
        <v>56</v>
      </c>
      <c r="C224" s="287" t="s">
        <v>750</v>
      </c>
      <c r="D224" s="298">
        <v>0</v>
      </c>
      <c r="E224" s="298">
        <v>0</v>
      </c>
      <c r="F224" s="298">
        <v>0</v>
      </c>
      <c r="G224" s="298">
        <v>0</v>
      </c>
      <c r="H224" s="299">
        <v>0</v>
      </c>
      <c r="I224" s="299">
        <v>0</v>
      </c>
      <c r="J224" s="299">
        <v>0</v>
      </c>
      <c r="K224" s="299">
        <v>0</v>
      </c>
      <c r="L224" s="299">
        <v>0</v>
      </c>
      <c r="M224" s="299">
        <v>0</v>
      </c>
      <c r="N224" s="299">
        <v>0</v>
      </c>
      <c r="O224" s="299">
        <v>0</v>
      </c>
      <c r="P224" s="299">
        <v>0</v>
      </c>
      <c r="Q224" s="299">
        <v>0</v>
      </c>
      <c r="R224" s="299">
        <v>0</v>
      </c>
      <c r="S224" s="299">
        <v>0</v>
      </c>
    </row>
    <row r="225" spans="1:20" s="282" customFormat="1" ht="18.75" customHeight="1" x14ac:dyDescent="0.25">
      <c r="A225" s="288" t="s">
        <v>551</v>
      </c>
      <c r="B225" s="269" t="s">
        <v>1071</v>
      </c>
      <c r="C225" s="287" t="s">
        <v>750</v>
      </c>
      <c r="D225" s="298">
        <v>0</v>
      </c>
      <c r="E225" s="298">
        <v>0</v>
      </c>
      <c r="F225" s="298">
        <v>0</v>
      </c>
      <c r="G225" s="298">
        <v>0</v>
      </c>
      <c r="H225" s="299">
        <v>0</v>
      </c>
      <c r="I225" s="299">
        <v>0</v>
      </c>
      <c r="J225" s="299">
        <v>0</v>
      </c>
      <c r="K225" s="299">
        <v>0</v>
      </c>
      <c r="L225" s="299">
        <v>0</v>
      </c>
      <c r="M225" s="299">
        <v>0</v>
      </c>
      <c r="N225" s="299">
        <v>0</v>
      </c>
      <c r="O225" s="299">
        <v>0</v>
      </c>
      <c r="P225" s="299">
        <v>0</v>
      </c>
      <c r="Q225" s="299">
        <v>0</v>
      </c>
      <c r="R225" s="299">
        <v>0</v>
      </c>
      <c r="S225" s="299">
        <v>0</v>
      </c>
    </row>
    <row r="226" spans="1:20" s="291" customFormat="1" x14ac:dyDescent="0.25">
      <c r="A226" s="288" t="s">
        <v>927</v>
      </c>
      <c r="B226" s="269" t="s">
        <v>865</v>
      </c>
      <c r="C226" s="287" t="s">
        <v>286</v>
      </c>
      <c r="D226" s="280" t="s">
        <v>590</v>
      </c>
      <c r="E226" s="280" t="s">
        <v>590</v>
      </c>
      <c r="F226" s="280" t="s">
        <v>590</v>
      </c>
      <c r="G226" s="280" t="s">
        <v>590</v>
      </c>
      <c r="H226" s="280" t="s">
        <v>590</v>
      </c>
      <c r="I226" s="280" t="s">
        <v>590</v>
      </c>
      <c r="J226" s="280" t="s">
        <v>590</v>
      </c>
      <c r="K226" s="299">
        <v>0</v>
      </c>
      <c r="L226" s="299">
        <v>0</v>
      </c>
      <c r="M226" s="299">
        <v>0</v>
      </c>
      <c r="N226" s="299">
        <v>0</v>
      </c>
      <c r="O226" s="299">
        <v>0</v>
      </c>
      <c r="P226" s="299">
        <v>0</v>
      </c>
      <c r="Q226" s="299">
        <v>0</v>
      </c>
      <c r="R226" s="299">
        <v>0</v>
      </c>
      <c r="S226" s="299">
        <v>0</v>
      </c>
      <c r="T226" s="282"/>
    </row>
    <row r="227" spans="1:20" s="282" customFormat="1" ht="31.5" customHeight="1" x14ac:dyDescent="0.25">
      <c r="A227" s="288" t="s">
        <v>928</v>
      </c>
      <c r="B227" s="269" t="s">
        <v>929</v>
      </c>
      <c r="C227" s="287" t="s">
        <v>750</v>
      </c>
      <c r="D227" s="298">
        <v>0</v>
      </c>
      <c r="E227" s="298">
        <v>0</v>
      </c>
      <c r="F227" s="298">
        <v>0</v>
      </c>
      <c r="G227" s="298">
        <v>0</v>
      </c>
      <c r="H227" s="299">
        <v>0</v>
      </c>
      <c r="I227" s="299">
        <v>0</v>
      </c>
      <c r="J227" s="299">
        <v>0</v>
      </c>
      <c r="K227" s="299">
        <v>0</v>
      </c>
      <c r="L227" s="299">
        <v>0</v>
      </c>
      <c r="M227" s="299">
        <v>0</v>
      </c>
      <c r="N227" s="299">
        <v>0</v>
      </c>
      <c r="O227" s="299">
        <v>0</v>
      </c>
      <c r="P227" s="299">
        <v>0</v>
      </c>
      <c r="Q227" s="299">
        <v>0</v>
      </c>
      <c r="R227" s="299">
        <v>0</v>
      </c>
      <c r="S227" s="299">
        <v>0</v>
      </c>
    </row>
    <row r="228" spans="1:20" s="309" customFormat="1" ht="18.75" customHeight="1" x14ac:dyDescent="0.25">
      <c r="A228" s="304" t="s">
        <v>552</v>
      </c>
      <c r="B228" s="305" t="s">
        <v>1028</v>
      </c>
      <c r="C228" s="306" t="s">
        <v>750</v>
      </c>
      <c r="D228" s="307">
        <v>302.2</v>
      </c>
      <c r="E228" s="307">
        <v>6.3</v>
      </c>
      <c r="F228" s="307">
        <v>639.6</v>
      </c>
      <c r="G228" s="307">
        <v>639.6</v>
      </c>
      <c r="H228" s="308">
        <v>2513</v>
      </c>
      <c r="I228" s="308">
        <v>2513</v>
      </c>
      <c r="J228" s="308">
        <v>1023.92</v>
      </c>
      <c r="K228" s="308">
        <v>553.9</v>
      </c>
      <c r="L228" s="308">
        <v>1489.44</v>
      </c>
      <c r="M228" s="308">
        <v>1456.056</v>
      </c>
      <c r="N228" s="308">
        <v>1499.0976000000001</v>
      </c>
      <c r="O228" s="308">
        <v>1499.0976000000001</v>
      </c>
      <c r="P228" s="308">
        <v>1559.0615040000002</v>
      </c>
      <c r="Q228" s="308">
        <v>1559.0615040000002</v>
      </c>
      <c r="R228" s="308">
        <v>8036.5191040000009</v>
      </c>
      <c r="S228" s="308">
        <v>7533.1151040000004</v>
      </c>
    </row>
    <row r="229" spans="1:20" s="282" customFormat="1" ht="18.75" customHeight="1" x14ac:dyDescent="0.25">
      <c r="A229" s="288" t="s">
        <v>553</v>
      </c>
      <c r="B229" s="269" t="s">
        <v>57</v>
      </c>
      <c r="C229" s="287" t="s">
        <v>750</v>
      </c>
      <c r="D229" s="298">
        <v>5.7</v>
      </c>
      <c r="E229" s="298">
        <v>6.3</v>
      </c>
      <c r="F229" s="298">
        <v>39.6</v>
      </c>
      <c r="G229" s="298">
        <v>39.6</v>
      </c>
      <c r="H229" s="299">
        <v>23</v>
      </c>
      <c r="I229" s="299">
        <v>23</v>
      </c>
      <c r="J229" s="299">
        <v>23.92</v>
      </c>
      <c r="K229" s="299">
        <v>53.9</v>
      </c>
      <c r="L229" s="299">
        <v>89.44</v>
      </c>
      <c r="M229" s="299">
        <v>56.055999999999997</v>
      </c>
      <c r="N229" s="299">
        <v>93.017600000000002</v>
      </c>
      <c r="O229" s="299">
        <v>93.017600000000002</v>
      </c>
      <c r="P229" s="299">
        <v>96.738303999999999</v>
      </c>
      <c r="Q229" s="299">
        <v>96.738303999999999</v>
      </c>
      <c r="R229" s="299">
        <v>326.115904</v>
      </c>
      <c r="S229" s="299">
        <v>322.711904</v>
      </c>
    </row>
    <row r="230" spans="1:20" s="282" customFormat="1" ht="18.75" customHeight="1" x14ac:dyDescent="0.25">
      <c r="A230" s="288" t="s">
        <v>554</v>
      </c>
      <c r="B230" s="269" t="s">
        <v>1029</v>
      </c>
      <c r="C230" s="287" t="s">
        <v>750</v>
      </c>
      <c r="D230" s="298">
        <v>296.5</v>
      </c>
      <c r="E230" s="298">
        <v>0</v>
      </c>
      <c r="F230" s="298">
        <v>600</v>
      </c>
      <c r="G230" s="298">
        <v>600</v>
      </c>
      <c r="H230" s="299">
        <v>2490</v>
      </c>
      <c r="I230" s="299">
        <v>2490</v>
      </c>
      <c r="J230" s="299">
        <v>1000</v>
      </c>
      <c r="K230" s="299">
        <v>500</v>
      </c>
      <c r="L230" s="299">
        <v>1400</v>
      </c>
      <c r="M230" s="299">
        <v>1400</v>
      </c>
      <c r="N230" s="299">
        <v>1406.0800000000002</v>
      </c>
      <c r="O230" s="299">
        <v>1406.0800000000002</v>
      </c>
      <c r="P230" s="299">
        <v>1462.3232000000003</v>
      </c>
      <c r="Q230" s="299">
        <v>1462.3232000000003</v>
      </c>
      <c r="R230" s="299">
        <v>7710.4032000000007</v>
      </c>
      <c r="S230" s="299">
        <v>7210.4032000000007</v>
      </c>
    </row>
    <row r="231" spans="1:20" s="282" customFormat="1" ht="18.75" customHeight="1" x14ac:dyDescent="0.25">
      <c r="A231" s="288" t="s">
        <v>607</v>
      </c>
      <c r="B231" s="136" t="s">
        <v>1067</v>
      </c>
      <c r="C231" s="287" t="s">
        <v>750</v>
      </c>
      <c r="D231" s="298">
        <v>296.5</v>
      </c>
      <c r="E231" s="298">
        <v>0</v>
      </c>
      <c r="F231" s="298">
        <v>600</v>
      </c>
      <c r="G231" s="298">
        <v>600</v>
      </c>
      <c r="H231" s="299">
        <v>2490</v>
      </c>
      <c r="I231" s="299">
        <v>2490</v>
      </c>
      <c r="J231" s="299">
        <v>1000</v>
      </c>
      <c r="K231" s="299">
        <v>500</v>
      </c>
      <c r="L231" s="299">
        <v>1352</v>
      </c>
      <c r="M231" s="299">
        <v>1352</v>
      </c>
      <c r="N231" s="299">
        <v>1406.0800000000002</v>
      </c>
      <c r="O231" s="299">
        <v>1406.0800000000002</v>
      </c>
      <c r="P231" s="299">
        <v>1462.3232000000003</v>
      </c>
      <c r="Q231" s="299">
        <v>1462.3232000000003</v>
      </c>
      <c r="R231" s="299">
        <v>7710.4032000000007</v>
      </c>
      <c r="S231" s="299">
        <v>7210.4032000000007</v>
      </c>
    </row>
    <row r="232" spans="1:20" s="282" customFormat="1" ht="18.75" customHeight="1" x14ac:dyDescent="0.25">
      <c r="A232" s="288" t="s">
        <v>608</v>
      </c>
      <c r="B232" s="136" t="s">
        <v>1073</v>
      </c>
      <c r="C232" s="287" t="s">
        <v>750</v>
      </c>
      <c r="D232" s="298">
        <v>0</v>
      </c>
      <c r="E232" s="298">
        <v>0</v>
      </c>
      <c r="F232" s="298">
        <v>0</v>
      </c>
      <c r="G232" s="298">
        <v>0</v>
      </c>
      <c r="H232" s="299">
        <v>0</v>
      </c>
      <c r="I232" s="299">
        <v>0</v>
      </c>
      <c r="J232" s="299">
        <v>0</v>
      </c>
      <c r="K232" s="299">
        <v>0</v>
      </c>
      <c r="L232" s="299">
        <v>0</v>
      </c>
      <c r="M232" s="299">
        <v>0</v>
      </c>
      <c r="N232" s="299">
        <v>0</v>
      </c>
      <c r="O232" s="299">
        <v>0</v>
      </c>
      <c r="P232" s="299">
        <v>0</v>
      </c>
      <c r="Q232" s="299">
        <v>0</v>
      </c>
      <c r="R232" s="299">
        <v>0</v>
      </c>
      <c r="S232" s="299">
        <v>0</v>
      </c>
    </row>
    <row r="233" spans="1:20" s="282" customFormat="1" ht="18.75" customHeight="1" x14ac:dyDescent="0.25">
      <c r="A233" s="288" t="s">
        <v>643</v>
      </c>
      <c r="B233" s="136" t="s">
        <v>61</v>
      </c>
      <c r="C233" s="287" t="s">
        <v>750</v>
      </c>
      <c r="D233" s="298">
        <v>0</v>
      </c>
      <c r="E233" s="298">
        <v>0</v>
      </c>
      <c r="F233" s="298">
        <v>0</v>
      </c>
      <c r="G233" s="298">
        <v>0</v>
      </c>
      <c r="H233" s="299">
        <v>0</v>
      </c>
      <c r="I233" s="299">
        <v>0</v>
      </c>
      <c r="J233" s="299">
        <v>0</v>
      </c>
      <c r="K233" s="299">
        <v>0</v>
      </c>
      <c r="L233" s="299">
        <v>0</v>
      </c>
      <c r="M233" s="299">
        <v>0</v>
      </c>
      <c r="N233" s="299">
        <v>0</v>
      </c>
      <c r="O233" s="299">
        <v>0</v>
      </c>
      <c r="P233" s="299">
        <v>0</v>
      </c>
      <c r="Q233" s="299">
        <v>0</v>
      </c>
      <c r="R233" s="299">
        <v>0</v>
      </c>
      <c r="S233" s="299">
        <v>0</v>
      </c>
    </row>
    <row r="234" spans="1:20" s="282" customFormat="1" ht="18.75" customHeight="1" x14ac:dyDescent="0.25">
      <c r="A234" s="288" t="s">
        <v>555</v>
      </c>
      <c r="B234" s="269" t="s">
        <v>1131</v>
      </c>
      <c r="C234" s="287" t="s">
        <v>750</v>
      </c>
      <c r="D234" s="298">
        <v>0</v>
      </c>
      <c r="E234" s="298">
        <v>0</v>
      </c>
      <c r="F234" s="298">
        <v>0</v>
      </c>
      <c r="G234" s="298">
        <v>0</v>
      </c>
      <c r="H234" s="299">
        <v>0</v>
      </c>
      <c r="I234" s="299">
        <v>0</v>
      </c>
      <c r="J234" s="299">
        <v>0</v>
      </c>
      <c r="K234" s="299">
        <v>0</v>
      </c>
      <c r="L234" s="299">
        <v>0</v>
      </c>
      <c r="M234" s="299">
        <v>0</v>
      </c>
      <c r="N234" s="299">
        <v>0</v>
      </c>
      <c r="O234" s="299">
        <v>0</v>
      </c>
      <c r="P234" s="299">
        <v>0</v>
      </c>
      <c r="Q234" s="299">
        <v>0</v>
      </c>
      <c r="R234" s="299">
        <v>0</v>
      </c>
      <c r="S234" s="299">
        <v>0</v>
      </c>
    </row>
    <row r="235" spans="1:20" s="282" customFormat="1" ht="16.5" customHeight="1" x14ac:dyDescent="0.25">
      <c r="A235" s="288" t="s">
        <v>556</v>
      </c>
      <c r="B235" s="269" t="s">
        <v>1030</v>
      </c>
      <c r="C235" s="287" t="s">
        <v>750</v>
      </c>
      <c r="D235" s="298">
        <v>0</v>
      </c>
      <c r="E235" s="298">
        <v>0</v>
      </c>
      <c r="F235" s="298">
        <v>0</v>
      </c>
      <c r="G235" s="298">
        <v>0</v>
      </c>
      <c r="H235" s="299">
        <v>0</v>
      </c>
      <c r="I235" s="299">
        <v>0</v>
      </c>
      <c r="J235" s="299">
        <v>0</v>
      </c>
      <c r="K235" s="299">
        <v>0</v>
      </c>
      <c r="L235" s="299">
        <v>0</v>
      </c>
      <c r="M235" s="299">
        <v>0</v>
      </c>
      <c r="N235" s="299">
        <v>0</v>
      </c>
      <c r="O235" s="299">
        <v>0</v>
      </c>
      <c r="P235" s="299">
        <v>0</v>
      </c>
      <c r="Q235" s="299">
        <v>0</v>
      </c>
      <c r="R235" s="299">
        <v>0</v>
      </c>
      <c r="S235" s="299">
        <v>0</v>
      </c>
    </row>
    <row r="236" spans="1:20" s="282" customFormat="1" ht="18.75" customHeight="1" x14ac:dyDescent="0.25">
      <c r="A236" s="288" t="s">
        <v>661</v>
      </c>
      <c r="B236" s="136" t="s">
        <v>666</v>
      </c>
      <c r="C236" s="287" t="s">
        <v>750</v>
      </c>
      <c r="D236" s="298">
        <v>0</v>
      </c>
      <c r="E236" s="298">
        <v>0</v>
      </c>
      <c r="F236" s="298">
        <v>0</v>
      </c>
      <c r="G236" s="298">
        <v>0</v>
      </c>
      <c r="H236" s="299">
        <v>0</v>
      </c>
      <c r="I236" s="299">
        <v>0</v>
      </c>
      <c r="J236" s="299">
        <v>0</v>
      </c>
      <c r="K236" s="299">
        <v>0</v>
      </c>
      <c r="L236" s="299">
        <v>0</v>
      </c>
      <c r="M236" s="299">
        <v>0</v>
      </c>
      <c r="N236" s="299">
        <v>0</v>
      </c>
      <c r="O236" s="299">
        <v>0</v>
      </c>
      <c r="P236" s="299">
        <v>0</v>
      </c>
      <c r="Q236" s="299">
        <v>0</v>
      </c>
      <c r="R236" s="299">
        <v>0</v>
      </c>
      <c r="S236" s="299">
        <v>0</v>
      </c>
    </row>
    <row r="237" spans="1:20" s="282" customFormat="1" ht="18.75" customHeight="1" x14ac:dyDescent="0.25">
      <c r="A237" s="288" t="s">
        <v>662</v>
      </c>
      <c r="B237" s="136" t="s">
        <v>1161</v>
      </c>
      <c r="C237" s="287" t="s">
        <v>750</v>
      </c>
      <c r="D237" s="298">
        <v>0</v>
      </c>
      <c r="E237" s="298">
        <v>0</v>
      </c>
      <c r="F237" s="298">
        <v>0</v>
      </c>
      <c r="G237" s="298">
        <v>0</v>
      </c>
      <c r="H237" s="299">
        <v>0</v>
      </c>
      <c r="I237" s="299">
        <v>0</v>
      </c>
      <c r="J237" s="299">
        <v>0</v>
      </c>
      <c r="K237" s="299">
        <v>0</v>
      </c>
      <c r="L237" s="299">
        <v>0</v>
      </c>
      <c r="M237" s="299">
        <v>0</v>
      </c>
      <c r="N237" s="299">
        <v>0</v>
      </c>
      <c r="O237" s="299">
        <v>0</v>
      </c>
      <c r="P237" s="299">
        <v>0</v>
      </c>
      <c r="Q237" s="299">
        <v>0</v>
      </c>
      <c r="R237" s="299">
        <v>0</v>
      </c>
      <c r="S237" s="299">
        <v>0</v>
      </c>
    </row>
    <row r="238" spans="1:20" s="282" customFormat="1" ht="18.75" customHeight="1" x14ac:dyDescent="0.25">
      <c r="A238" s="288" t="s">
        <v>663</v>
      </c>
      <c r="B238" s="269" t="s">
        <v>641</v>
      </c>
      <c r="C238" s="287" t="s">
        <v>750</v>
      </c>
      <c r="D238" s="298">
        <v>0</v>
      </c>
      <c r="E238" s="298">
        <v>0</v>
      </c>
      <c r="F238" s="298">
        <v>0</v>
      </c>
      <c r="G238" s="298">
        <v>0</v>
      </c>
      <c r="H238" s="299">
        <v>0</v>
      </c>
      <c r="I238" s="299">
        <v>0</v>
      </c>
      <c r="J238" s="299">
        <v>0</v>
      </c>
      <c r="K238" s="299">
        <v>0</v>
      </c>
      <c r="L238" s="299">
        <v>0</v>
      </c>
      <c r="M238" s="299">
        <v>0</v>
      </c>
      <c r="N238" s="299">
        <v>0</v>
      </c>
      <c r="O238" s="299">
        <v>0</v>
      </c>
      <c r="P238" s="299">
        <v>0</v>
      </c>
      <c r="Q238" s="299">
        <v>0</v>
      </c>
      <c r="R238" s="299">
        <v>0</v>
      </c>
      <c r="S238" s="299">
        <v>0</v>
      </c>
    </row>
    <row r="239" spans="1:20" s="282" customFormat="1" ht="18.75" customHeight="1" x14ac:dyDescent="0.25">
      <c r="A239" s="288" t="s">
        <v>664</v>
      </c>
      <c r="B239" s="269" t="s">
        <v>642</v>
      </c>
      <c r="C239" s="287" t="s">
        <v>750</v>
      </c>
      <c r="D239" s="298">
        <v>0</v>
      </c>
      <c r="E239" s="298">
        <v>0</v>
      </c>
      <c r="F239" s="298">
        <v>0</v>
      </c>
      <c r="G239" s="298">
        <v>0</v>
      </c>
      <c r="H239" s="299">
        <v>0</v>
      </c>
      <c r="I239" s="299">
        <v>0</v>
      </c>
      <c r="J239" s="299">
        <v>0</v>
      </c>
      <c r="K239" s="299">
        <v>0</v>
      </c>
      <c r="L239" s="299">
        <v>0</v>
      </c>
      <c r="M239" s="299">
        <v>0</v>
      </c>
      <c r="N239" s="299">
        <v>0</v>
      </c>
      <c r="O239" s="299">
        <v>0</v>
      </c>
      <c r="P239" s="299">
        <v>0</v>
      </c>
      <c r="Q239" s="299">
        <v>0</v>
      </c>
      <c r="R239" s="299">
        <v>0</v>
      </c>
      <c r="S239" s="299">
        <v>0</v>
      </c>
    </row>
    <row r="240" spans="1:20" s="282" customFormat="1" ht="18.75" customHeight="1" x14ac:dyDescent="0.25">
      <c r="A240" s="288" t="s">
        <v>665</v>
      </c>
      <c r="B240" s="269" t="s">
        <v>1068</v>
      </c>
      <c r="C240" s="287" t="s">
        <v>750</v>
      </c>
      <c r="D240" s="298">
        <v>0</v>
      </c>
      <c r="E240" s="298">
        <v>0</v>
      </c>
      <c r="F240" s="298">
        <v>0</v>
      </c>
      <c r="G240" s="298">
        <v>0</v>
      </c>
      <c r="H240" s="299">
        <v>0</v>
      </c>
      <c r="I240" s="299">
        <v>0</v>
      </c>
      <c r="J240" s="299">
        <v>0</v>
      </c>
      <c r="K240" s="299">
        <v>0</v>
      </c>
      <c r="L240" s="299">
        <v>0</v>
      </c>
      <c r="M240" s="299">
        <v>0</v>
      </c>
      <c r="N240" s="299">
        <v>0</v>
      </c>
      <c r="O240" s="299">
        <v>0</v>
      </c>
      <c r="P240" s="299">
        <v>0</v>
      </c>
      <c r="Q240" s="299">
        <v>0</v>
      </c>
      <c r="R240" s="299">
        <v>0</v>
      </c>
      <c r="S240" s="299">
        <v>0</v>
      </c>
    </row>
    <row r="241" spans="1:20" s="309" customFormat="1" ht="18.75" customHeight="1" x14ac:dyDescent="0.25">
      <c r="A241" s="304" t="s">
        <v>557</v>
      </c>
      <c r="B241" s="305" t="s">
        <v>1031</v>
      </c>
      <c r="C241" s="306" t="s">
        <v>750</v>
      </c>
      <c r="D241" s="307">
        <v>668.1</v>
      </c>
      <c r="E241" s="307">
        <v>171</v>
      </c>
      <c r="F241" s="307">
        <v>600</v>
      </c>
      <c r="G241" s="307">
        <v>600</v>
      </c>
      <c r="H241" s="308">
        <v>1600</v>
      </c>
      <c r="I241" s="308">
        <v>1600</v>
      </c>
      <c r="J241" s="308">
        <v>890</v>
      </c>
      <c r="K241" s="308">
        <v>1204.4000000000001</v>
      </c>
      <c r="L241" s="308">
        <v>1300</v>
      </c>
      <c r="M241" s="308">
        <v>1300</v>
      </c>
      <c r="N241" s="308">
        <v>1352</v>
      </c>
      <c r="O241" s="308">
        <v>1352</v>
      </c>
      <c r="P241" s="308">
        <v>1406.0800000000002</v>
      </c>
      <c r="Q241" s="308">
        <v>1406.0800000000002</v>
      </c>
      <c r="R241" s="308">
        <v>6548.08</v>
      </c>
      <c r="S241" s="308">
        <v>6863.48</v>
      </c>
    </row>
    <row r="242" spans="1:20" s="282" customFormat="1" ht="18.75" customHeight="1" x14ac:dyDescent="0.25">
      <c r="A242" s="288" t="s">
        <v>558</v>
      </c>
      <c r="B242" s="269" t="s">
        <v>1162</v>
      </c>
      <c r="C242" s="287" t="s">
        <v>750</v>
      </c>
      <c r="D242" s="298">
        <v>668.1</v>
      </c>
      <c r="E242" s="298">
        <v>171</v>
      </c>
      <c r="F242" s="298">
        <v>600</v>
      </c>
      <c r="G242" s="298">
        <v>600</v>
      </c>
      <c r="H242" s="299">
        <v>1600</v>
      </c>
      <c r="I242" s="299">
        <v>1600</v>
      </c>
      <c r="J242" s="299">
        <v>890</v>
      </c>
      <c r="K242" s="299">
        <v>1204.4000000000001</v>
      </c>
      <c r="L242" s="299">
        <v>1300</v>
      </c>
      <c r="M242" s="299">
        <v>1300</v>
      </c>
      <c r="N242" s="299">
        <v>1352</v>
      </c>
      <c r="O242" s="299">
        <v>1352</v>
      </c>
      <c r="P242" s="299">
        <v>1406.0800000000002</v>
      </c>
      <c r="Q242" s="299">
        <v>1406.0800000000002</v>
      </c>
      <c r="R242" s="299">
        <v>6548.08</v>
      </c>
      <c r="S242" s="299">
        <v>6862.48</v>
      </c>
    </row>
    <row r="243" spans="1:20" s="282" customFormat="1" ht="18.75" customHeight="1" x14ac:dyDescent="0.25">
      <c r="A243" s="288" t="s">
        <v>1074</v>
      </c>
      <c r="B243" s="136" t="s">
        <v>1067</v>
      </c>
      <c r="C243" s="287" t="s">
        <v>750</v>
      </c>
      <c r="D243" s="298">
        <v>668.1</v>
      </c>
      <c r="E243" s="298">
        <v>177.89572453</v>
      </c>
      <c r="F243" s="298">
        <v>600</v>
      </c>
      <c r="G243" s="298">
        <v>600</v>
      </c>
      <c r="H243" s="299">
        <v>1600</v>
      </c>
      <c r="I243" s="299">
        <v>1600</v>
      </c>
      <c r="J243" s="299">
        <v>890</v>
      </c>
      <c r="K243" s="299">
        <v>1204.4000000000001</v>
      </c>
      <c r="L243" s="299">
        <v>1300</v>
      </c>
      <c r="M243" s="299">
        <v>1300</v>
      </c>
      <c r="N243" s="299">
        <v>1352</v>
      </c>
      <c r="O243" s="299">
        <v>1352</v>
      </c>
      <c r="P243" s="299">
        <v>1406.0800000000002</v>
      </c>
      <c r="Q243" s="299">
        <v>1406.0800000000002</v>
      </c>
      <c r="R243" s="299">
        <v>6548.08</v>
      </c>
      <c r="S243" s="299">
        <v>6862.48</v>
      </c>
    </row>
    <row r="244" spans="1:20" s="282" customFormat="1" ht="18.75" customHeight="1" x14ac:dyDescent="0.25">
      <c r="A244" s="288" t="s">
        <v>1075</v>
      </c>
      <c r="B244" s="136" t="s">
        <v>1073</v>
      </c>
      <c r="C244" s="287" t="s">
        <v>750</v>
      </c>
      <c r="D244" s="298">
        <v>0</v>
      </c>
      <c r="E244" s="298">
        <v>0</v>
      </c>
      <c r="F244" s="298">
        <v>0</v>
      </c>
      <c r="G244" s="298">
        <v>0</v>
      </c>
      <c r="H244" s="299">
        <v>0</v>
      </c>
      <c r="I244" s="299">
        <v>0</v>
      </c>
      <c r="J244" s="299">
        <v>0</v>
      </c>
      <c r="K244" s="299">
        <v>0</v>
      </c>
      <c r="L244" s="299">
        <v>0</v>
      </c>
      <c r="M244" s="299">
        <v>0</v>
      </c>
      <c r="N244" s="299">
        <v>0</v>
      </c>
      <c r="O244" s="299">
        <v>0</v>
      </c>
      <c r="P244" s="299">
        <v>0</v>
      </c>
      <c r="Q244" s="299">
        <v>0</v>
      </c>
      <c r="R244" s="299">
        <v>0</v>
      </c>
      <c r="S244" s="299">
        <v>0</v>
      </c>
    </row>
    <row r="245" spans="1:20" s="282" customFormat="1" ht="18.75" customHeight="1" x14ac:dyDescent="0.25">
      <c r="A245" s="288" t="s">
        <v>1076</v>
      </c>
      <c r="B245" s="136" t="s">
        <v>61</v>
      </c>
      <c r="C245" s="287" t="s">
        <v>750</v>
      </c>
      <c r="D245" s="298">
        <v>0</v>
      </c>
      <c r="E245" s="298">
        <v>0</v>
      </c>
      <c r="F245" s="298">
        <v>0</v>
      </c>
      <c r="G245" s="298">
        <v>0</v>
      </c>
      <c r="H245" s="299">
        <v>0</v>
      </c>
      <c r="I245" s="299">
        <v>0</v>
      </c>
      <c r="J245" s="299">
        <v>0</v>
      </c>
      <c r="K245" s="299">
        <v>0</v>
      </c>
      <c r="L245" s="299">
        <v>0</v>
      </c>
      <c r="M245" s="299">
        <v>0</v>
      </c>
      <c r="N245" s="299">
        <v>0</v>
      </c>
      <c r="O245" s="299">
        <v>0</v>
      </c>
      <c r="P245" s="299">
        <v>0</v>
      </c>
      <c r="Q245" s="299">
        <v>0</v>
      </c>
      <c r="R245" s="299">
        <v>0</v>
      </c>
      <c r="S245" s="299">
        <v>0</v>
      </c>
    </row>
    <row r="246" spans="1:20" s="284" customFormat="1" ht="18.75" customHeight="1" x14ac:dyDescent="0.25">
      <c r="A246" s="288" t="s">
        <v>559</v>
      </c>
      <c r="B246" s="269" t="s">
        <v>14</v>
      </c>
      <c r="C246" s="287" t="s">
        <v>750</v>
      </c>
      <c r="D246" s="298">
        <v>0</v>
      </c>
      <c r="E246" s="298">
        <v>0</v>
      </c>
      <c r="F246" s="298">
        <v>0</v>
      </c>
      <c r="G246" s="298">
        <v>0</v>
      </c>
      <c r="H246" s="299">
        <v>0</v>
      </c>
      <c r="I246" s="299">
        <v>0</v>
      </c>
      <c r="J246" s="299">
        <v>0</v>
      </c>
      <c r="K246" s="299">
        <v>0</v>
      </c>
      <c r="L246" s="299">
        <v>0</v>
      </c>
      <c r="M246" s="299">
        <v>0</v>
      </c>
      <c r="N246" s="299">
        <v>0</v>
      </c>
      <c r="O246" s="299">
        <v>0</v>
      </c>
      <c r="P246" s="299">
        <v>0</v>
      </c>
      <c r="Q246" s="299">
        <v>0</v>
      </c>
      <c r="R246" s="299">
        <v>0</v>
      </c>
      <c r="S246" s="299">
        <v>1</v>
      </c>
      <c r="T246" s="282"/>
    </row>
    <row r="247" spans="1:20" s="282" customFormat="1" ht="19.5" customHeight="1" x14ac:dyDescent="0.25">
      <c r="A247" s="288" t="s">
        <v>1109</v>
      </c>
      <c r="B247" s="269" t="s">
        <v>1069</v>
      </c>
      <c r="C247" s="287" t="s">
        <v>750</v>
      </c>
      <c r="D247" s="298">
        <v>0</v>
      </c>
      <c r="E247" s="298">
        <v>0</v>
      </c>
      <c r="F247" s="298">
        <v>0</v>
      </c>
      <c r="G247" s="298">
        <v>0</v>
      </c>
      <c r="H247" s="299">
        <v>0</v>
      </c>
      <c r="I247" s="299">
        <v>0</v>
      </c>
      <c r="J247" s="299">
        <v>0</v>
      </c>
      <c r="K247" s="299">
        <v>0</v>
      </c>
      <c r="L247" s="299">
        <v>0</v>
      </c>
      <c r="M247" s="299">
        <v>0</v>
      </c>
      <c r="N247" s="299">
        <v>0</v>
      </c>
      <c r="O247" s="299">
        <v>0</v>
      </c>
      <c r="P247" s="299">
        <v>0</v>
      </c>
      <c r="Q247" s="299">
        <v>0</v>
      </c>
      <c r="R247" s="299">
        <v>0</v>
      </c>
      <c r="S247" s="299">
        <v>0</v>
      </c>
    </row>
    <row r="248" spans="1:20" s="309" customFormat="1" ht="31.5" customHeight="1" x14ac:dyDescent="0.25">
      <c r="A248" s="304" t="s">
        <v>560</v>
      </c>
      <c r="B248" s="305" t="s">
        <v>1160</v>
      </c>
      <c r="C248" s="306" t="s">
        <v>750</v>
      </c>
      <c r="D248" s="307">
        <v>323.17489278298967</v>
      </c>
      <c r="E248" s="307">
        <v>698.91093083999999</v>
      </c>
      <c r="F248" s="307">
        <v>301.77930798722127</v>
      </c>
      <c r="G248" s="307">
        <v>301.77930798722127</v>
      </c>
      <c r="H248" s="308">
        <v>-1696.0318984948776</v>
      </c>
      <c r="I248" s="308">
        <v>-1696.0318984948776</v>
      </c>
      <c r="J248" s="308">
        <v>75.88682556532649</v>
      </c>
      <c r="K248" s="308">
        <v>574.89999999999964</v>
      </c>
      <c r="L248" s="308">
        <v>-123.59870186005946</v>
      </c>
      <c r="M248" s="308">
        <v>-39.208000000000538</v>
      </c>
      <c r="N248" s="308">
        <v>-128.54264993446168</v>
      </c>
      <c r="O248" s="308">
        <v>-60.342649934459132</v>
      </c>
      <c r="P248" s="308">
        <v>-133.68435593183904</v>
      </c>
      <c r="Q248" s="308">
        <v>-133.68435593183904</v>
      </c>
      <c r="R248" s="308">
        <v>-2005.970780655909</v>
      </c>
      <c r="S248" s="308">
        <v>-1407.5669043611742</v>
      </c>
    </row>
    <row r="249" spans="1:20" s="309" customFormat="1" ht="31.5" customHeight="1" x14ac:dyDescent="0.25">
      <c r="A249" s="304" t="s">
        <v>561</v>
      </c>
      <c r="B249" s="305" t="s">
        <v>1151</v>
      </c>
      <c r="C249" s="306" t="s">
        <v>750</v>
      </c>
      <c r="D249" s="307">
        <v>8.2000000000000028</v>
      </c>
      <c r="E249" s="307">
        <v>0</v>
      </c>
      <c r="F249" s="307">
        <v>24.045000000000002</v>
      </c>
      <c r="G249" s="307">
        <v>24.045000000000002</v>
      </c>
      <c r="H249" s="308">
        <v>-96.276247802166438</v>
      </c>
      <c r="I249" s="308">
        <v>-96.276247802166438</v>
      </c>
      <c r="J249" s="308">
        <v>-69.869939247289707</v>
      </c>
      <c r="K249" s="308">
        <v>-89.099999999999966</v>
      </c>
      <c r="L249" s="308">
        <v>-99.308181456966764</v>
      </c>
      <c r="M249" s="308">
        <v>90.429904431033236</v>
      </c>
      <c r="N249" s="308">
        <v>-8.2454189491355123</v>
      </c>
      <c r="O249" s="308">
        <v>-8.2454189491359955</v>
      </c>
      <c r="P249" s="308">
        <v>9.9946124246509527</v>
      </c>
      <c r="Q249" s="308">
        <v>9.9946124246509527</v>
      </c>
      <c r="R249" s="308">
        <v>-263.70517503090753</v>
      </c>
      <c r="S249" s="308">
        <v>-93.197149895617713</v>
      </c>
    </row>
    <row r="250" spans="1:20" s="282" customFormat="1" ht="18.75" customHeight="1" x14ac:dyDescent="0.25">
      <c r="A250" s="288" t="s">
        <v>667</v>
      </c>
      <c r="B250" s="269" t="s">
        <v>1070</v>
      </c>
      <c r="C250" s="287" t="s">
        <v>750</v>
      </c>
      <c r="D250" s="298">
        <v>8.2000000000000028</v>
      </c>
      <c r="E250" s="298">
        <v>0</v>
      </c>
      <c r="F250" s="298">
        <v>24.045000000000002</v>
      </c>
      <c r="G250" s="298">
        <v>24.045000000000002</v>
      </c>
      <c r="H250" s="299">
        <v>-96.276247802166438</v>
      </c>
      <c r="I250" s="299">
        <v>-96.276247802166438</v>
      </c>
      <c r="J250" s="299">
        <v>-69.869939247289707</v>
      </c>
      <c r="K250" s="299">
        <v>-89.099999999999966</v>
      </c>
      <c r="L250" s="299">
        <v>-99.308181456966764</v>
      </c>
      <c r="M250" s="299">
        <v>90.429904431033236</v>
      </c>
      <c r="N250" s="299">
        <v>-8.2454189491355123</v>
      </c>
      <c r="O250" s="299">
        <v>-8.2454189491359955</v>
      </c>
      <c r="P250" s="299">
        <v>9.9946124246509527</v>
      </c>
      <c r="Q250" s="299">
        <v>9.9946124246509527</v>
      </c>
      <c r="R250" s="299">
        <v>-263.70517503090753</v>
      </c>
      <c r="S250" s="299">
        <v>-93.197149895617713</v>
      </c>
    </row>
    <row r="251" spans="1:20" s="282" customFormat="1" ht="18.75" customHeight="1" x14ac:dyDescent="0.25">
      <c r="A251" s="288" t="s">
        <v>668</v>
      </c>
      <c r="B251" s="269" t="s">
        <v>49</v>
      </c>
      <c r="C251" s="287" t="s">
        <v>750</v>
      </c>
      <c r="D251" s="298">
        <v>0</v>
      </c>
      <c r="E251" s="298">
        <v>0</v>
      </c>
      <c r="F251" s="298">
        <v>0</v>
      </c>
      <c r="G251" s="298">
        <v>0</v>
      </c>
      <c r="H251" s="299">
        <v>0</v>
      </c>
      <c r="I251" s="299">
        <v>0</v>
      </c>
      <c r="J251" s="299">
        <v>1</v>
      </c>
      <c r="K251" s="299">
        <v>-89.099999999999966</v>
      </c>
      <c r="L251" s="299">
        <v>0</v>
      </c>
      <c r="M251" s="299">
        <v>0</v>
      </c>
      <c r="N251" s="299">
        <v>0</v>
      </c>
      <c r="O251" s="299">
        <v>0</v>
      </c>
      <c r="P251" s="299">
        <v>0</v>
      </c>
      <c r="Q251" s="299">
        <v>0</v>
      </c>
      <c r="R251" s="299">
        <v>0</v>
      </c>
      <c r="S251" s="299">
        <v>1</v>
      </c>
    </row>
    <row r="252" spans="1:20" s="309" customFormat="1" ht="31.5" customHeight="1" x14ac:dyDescent="0.25">
      <c r="A252" s="304" t="s">
        <v>562</v>
      </c>
      <c r="B252" s="305" t="s">
        <v>1152</v>
      </c>
      <c r="C252" s="306" t="s">
        <v>750</v>
      </c>
      <c r="D252" s="307">
        <v>-365.90000000000003</v>
      </c>
      <c r="E252" s="307">
        <v>-164.7</v>
      </c>
      <c r="F252" s="307">
        <v>39.600000000000023</v>
      </c>
      <c r="G252" s="307">
        <v>39.600000000000023</v>
      </c>
      <c r="H252" s="308">
        <v>913</v>
      </c>
      <c r="I252" s="308">
        <v>913</v>
      </c>
      <c r="J252" s="308">
        <v>133.91999999999996</v>
      </c>
      <c r="K252" s="308">
        <v>-650.50000000000011</v>
      </c>
      <c r="L252" s="308">
        <v>189.44000000000005</v>
      </c>
      <c r="M252" s="308">
        <v>156.05600000000004</v>
      </c>
      <c r="N252" s="308">
        <v>147.09760000000006</v>
      </c>
      <c r="O252" s="308">
        <v>147.09760000000006</v>
      </c>
      <c r="P252" s="308">
        <v>152.98150400000009</v>
      </c>
      <c r="Q252" s="308">
        <v>152.98150400000009</v>
      </c>
      <c r="R252" s="308">
        <v>1488.439104000001</v>
      </c>
      <c r="S252" s="308">
        <v>669.63510400000087</v>
      </c>
    </row>
    <row r="253" spans="1:20" s="282" customFormat="1" ht="18.75" customHeight="1" x14ac:dyDescent="0.25">
      <c r="A253" s="288" t="s">
        <v>828</v>
      </c>
      <c r="B253" s="269" t="s">
        <v>864</v>
      </c>
      <c r="C253" s="287" t="s">
        <v>750</v>
      </c>
      <c r="D253" s="298">
        <v>-371.6</v>
      </c>
      <c r="E253" s="298">
        <v>-171</v>
      </c>
      <c r="F253" s="298">
        <v>0</v>
      </c>
      <c r="G253" s="298">
        <v>0</v>
      </c>
      <c r="H253" s="299">
        <v>890</v>
      </c>
      <c r="I253" s="299">
        <v>890</v>
      </c>
      <c r="J253" s="299">
        <v>110</v>
      </c>
      <c r="K253" s="299">
        <v>-704.40000000000009</v>
      </c>
      <c r="L253" s="299">
        <v>100</v>
      </c>
      <c r="M253" s="299">
        <v>100</v>
      </c>
      <c r="N253" s="299">
        <v>54.080000000000155</v>
      </c>
      <c r="O253" s="299">
        <v>54.080000000000155</v>
      </c>
      <c r="P253" s="299">
        <v>56.243200000000115</v>
      </c>
      <c r="Q253" s="299">
        <v>56.243200000000115</v>
      </c>
      <c r="R253" s="299">
        <v>1162.3232000000007</v>
      </c>
      <c r="S253" s="299">
        <v>347.92320000000109</v>
      </c>
    </row>
    <row r="254" spans="1:20" s="282" customFormat="1" ht="18.75" customHeight="1" x14ac:dyDescent="0.25">
      <c r="A254" s="288" t="s">
        <v>829</v>
      </c>
      <c r="B254" s="269" t="s">
        <v>827</v>
      </c>
      <c r="C254" s="287" t="s">
        <v>750</v>
      </c>
      <c r="D254" s="298">
        <v>0</v>
      </c>
      <c r="E254" s="298">
        <v>6.3000000000000114</v>
      </c>
      <c r="F254" s="298">
        <v>39.600000000000023</v>
      </c>
      <c r="G254" s="298">
        <v>39.600000000000023</v>
      </c>
      <c r="H254" s="299">
        <v>23</v>
      </c>
      <c r="I254" s="299">
        <v>23</v>
      </c>
      <c r="J254" s="299">
        <v>23.919999999999959</v>
      </c>
      <c r="K254" s="299">
        <v>53.899999999999977</v>
      </c>
      <c r="L254" s="299">
        <v>89.440000000000055</v>
      </c>
      <c r="M254" s="299">
        <v>56.05600000000004</v>
      </c>
      <c r="N254" s="299">
        <v>93.017599999999902</v>
      </c>
      <c r="O254" s="299">
        <v>93.017599999999902</v>
      </c>
      <c r="P254" s="299">
        <v>96.738303999999971</v>
      </c>
      <c r="Q254" s="299">
        <v>96.738303999999971</v>
      </c>
      <c r="R254" s="299">
        <v>326.11590400000023</v>
      </c>
      <c r="S254" s="299">
        <v>321.71190399999978</v>
      </c>
    </row>
    <row r="255" spans="1:20" s="309" customFormat="1" ht="18.75" customHeight="1" x14ac:dyDescent="0.25">
      <c r="A255" s="304" t="s">
        <v>563</v>
      </c>
      <c r="B255" s="305" t="s">
        <v>67</v>
      </c>
      <c r="C255" s="306" t="s">
        <v>750</v>
      </c>
      <c r="D255" s="307">
        <v>0</v>
      </c>
      <c r="E255" s="307">
        <v>0</v>
      </c>
      <c r="F255" s="307">
        <v>0</v>
      </c>
      <c r="G255" s="307">
        <v>0</v>
      </c>
      <c r="H255" s="308">
        <v>0</v>
      </c>
      <c r="I255" s="308">
        <v>0</v>
      </c>
      <c r="J255" s="308">
        <v>0</v>
      </c>
      <c r="K255" s="308">
        <v>0</v>
      </c>
      <c r="L255" s="308">
        <v>0</v>
      </c>
      <c r="M255" s="308">
        <v>0</v>
      </c>
      <c r="N255" s="308">
        <v>0</v>
      </c>
      <c r="O255" s="308">
        <v>0</v>
      </c>
      <c r="P255" s="308">
        <v>0</v>
      </c>
      <c r="Q255" s="308">
        <v>0</v>
      </c>
      <c r="R255" s="308">
        <v>0</v>
      </c>
      <c r="S255" s="308">
        <v>0</v>
      </c>
    </row>
    <row r="256" spans="1:20" s="309" customFormat="1" ht="31.5" customHeight="1" x14ac:dyDescent="0.25">
      <c r="A256" s="304" t="s">
        <v>564</v>
      </c>
      <c r="B256" s="305" t="s">
        <v>1153</v>
      </c>
      <c r="C256" s="306" t="s">
        <v>750</v>
      </c>
      <c r="D256" s="307">
        <v>-34.525107217010373</v>
      </c>
      <c r="E256" s="307">
        <v>534.21093083999995</v>
      </c>
      <c r="F256" s="307">
        <v>365.42430798722131</v>
      </c>
      <c r="G256" s="307">
        <v>365.42430798722131</v>
      </c>
      <c r="H256" s="308">
        <v>-879.308146297044</v>
      </c>
      <c r="I256" s="308">
        <v>-879.308146297044</v>
      </c>
      <c r="J256" s="308">
        <v>140.93688631803673</v>
      </c>
      <c r="K256" s="308">
        <v>-164.70000000000044</v>
      </c>
      <c r="L256" s="308">
        <v>-33.466883317026173</v>
      </c>
      <c r="M256" s="308">
        <v>207.27790443103274</v>
      </c>
      <c r="N256" s="308">
        <v>10.309531116402866</v>
      </c>
      <c r="O256" s="308">
        <v>78.509531116404929</v>
      </c>
      <c r="P256" s="308">
        <v>29.291760492812003</v>
      </c>
      <c r="Q256" s="308">
        <v>29.291760492812003</v>
      </c>
      <c r="R256" s="308">
        <v>-781.2368516868155</v>
      </c>
      <c r="S256" s="308">
        <v>-831.12895025679109</v>
      </c>
    </row>
    <row r="257" spans="1:19" s="309" customFormat="1" ht="18.75" customHeight="1" x14ac:dyDescent="0.25">
      <c r="A257" s="304" t="s">
        <v>565</v>
      </c>
      <c r="B257" s="305" t="s">
        <v>6</v>
      </c>
      <c r="C257" s="306" t="s">
        <v>750</v>
      </c>
      <c r="D257" s="307">
        <v>158.03700172999999</v>
      </c>
      <c r="E257" s="307">
        <v>123.51189451298961</v>
      </c>
      <c r="F257" s="307">
        <v>657.7228253529895</v>
      </c>
      <c r="G257" s="307">
        <v>657.7228253529895</v>
      </c>
      <c r="H257" s="308">
        <v>1023.3491072002107</v>
      </c>
      <c r="I257" s="308">
        <v>1023.3491072002107</v>
      </c>
      <c r="J257" s="308">
        <v>143.83898704316675</v>
      </c>
      <c r="K257" s="308">
        <v>346.20299999999997</v>
      </c>
      <c r="L257" s="308">
        <v>112.76460751911077</v>
      </c>
      <c r="M257" s="308">
        <v>181.50299999999953</v>
      </c>
      <c r="N257" s="308">
        <v>79.297724202084595</v>
      </c>
      <c r="O257" s="308">
        <v>388.78090443103224</v>
      </c>
      <c r="P257" s="308">
        <v>89.607255318487461</v>
      </c>
      <c r="Q257" s="308">
        <v>467.29043554743714</v>
      </c>
      <c r="R257" s="308">
        <v>118.89901581129946</v>
      </c>
      <c r="S257" s="308">
        <v>496.58219604024913</v>
      </c>
    </row>
    <row r="258" spans="1:19" s="309" customFormat="1" ht="18.75" customHeight="1" x14ac:dyDescent="0.25">
      <c r="A258" s="304" t="s">
        <v>566</v>
      </c>
      <c r="B258" s="305" t="s">
        <v>7</v>
      </c>
      <c r="C258" s="306" t="s">
        <v>750</v>
      </c>
      <c r="D258" s="307">
        <v>123.51189451298961</v>
      </c>
      <c r="E258" s="307">
        <v>657.7228253529895</v>
      </c>
      <c r="F258" s="307">
        <v>1023.1471333402108</v>
      </c>
      <c r="G258" s="307">
        <v>1023.1471333402108</v>
      </c>
      <c r="H258" s="308">
        <v>144.04096090316671</v>
      </c>
      <c r="I258" s="308">
        <v>144.04096090316671</v>
      </c>
      <c r="J258" s="308">
        <v>284.77587336120348</v>
      </c>
      <c r="K258" s="308">
        <v>181.50299999999953</v>
      </c>
      <c r="L258" s="308">
        <v>79.297724202084595</v>
      </c>
      <c r="M258" s="308">
        <v>388.78090443103224</v>
      </c>
      <c r="N258" s="308">
        <v>89.607255318487461</v>
      </c>
      <c r="O258" s="308">
        <v>467.29043554743714</v>
      </c>
      <c r="P258" s="308">
        <v>118.89901581129946</v>
      </c>
      <c r="Q258" s="308">
        <v>496.58219604024913</v>
      </c>
      <c r="R258" s="308" t="s">
        <v>286</v>
      </c>
      <c r="S258" s="308" t="s">
        <v>286</v>
      </c>
    </row>
    <row r="259" spans="1:19" s="309" customFormat="1" ht="18.75" customHeight="1" x14ac:dyDescent="0.25">
      <c r="A259" s="304" t="s">
        <v>568</v>
      </c>
      <c r="B259" s="305" t="s">
        <v>865</v>
      </c>
      <c r="C259" s="306" t="s">
        <v>286</v>
      </c>
      <c r="D259" s="312" t="s">
        <v>590</v>
      </c>
      <c r="E259" s="312" t="s">
        <v>590</v>
      </c>
      <c r="F259" s="312" t="s">
        <v>590</v>
      </c>
      <c r="G259" s="312" t="s">
        <v>590</v>
      </c>
      <c r="H259" s="308" t="s">
        <v>1178</v>
      </c>
      <c r="I259" s="308" t="s">
        <v>1178</v>
      </c>
      <c r="J259" s="308" t="s">
        <v>1178</v>
      </c>
      <c r="K259" s="308" t="s">
        <v>1178</v>
      </c>
      <c r="L259" s="308" t="s">
        <v>1178</v>
      </c>
      <c r="M259" s="308" t="s">
        <v>1178</v>
      </c>
      <c r="N259" s="308" t="s">
        <v>1178</v>
      </c>
      <c r="O259" s="308" t="s">
        <v>1178</v>
      </c>
      <c r="P259" s="308" t="s">
        <v>1178</v>
      </c>
      <c r="Q259" s="308" t="s">
        <v>1178</v>
      </c>
      <c r="R259" s="308" t="e">
        <v>#REF!</v>
      </c>
      <c r="S259" s="308" t="e">
        <v>#REF!</v>
      </c>
    </row>
    <row r="260" spans="1:19" s="325" customFormat="1" ht="18.75" customHeight="1" x14ac:dyDescent="0.25">
      <c r="A260" s="320" t="s">
        <v>569</v>
      </c>
      <c r="B260" s="321" t="s">
        <v>1032</v>
      </c>
      <c r="C260" s="322" t="s">
        <v>750</v>
      </c>
      <c r="D260" s="323">
        <v>374.39299999999997</v>
      </c>
      <c r="E260" s="323">
        <v>425.8</v>
      </c>
      <c r="F260" s="323">
        <v>642.79999999999995</v>
      </c>
      <c r="G260" s="323">
        <v>642.79999999999995</v>
      </c>
      <c r="H260" s="324">
        <v>642.79999999999995</v>
      </c>
      <c r="I260" s="324">
        <v>642.79999999999995</v>
      </c>
      <c r="J260" s="324">
        <v>642.79999999999995</v>
      </c>
      <c r="K260" s="324">
        <v>370.1</v>
      </c>
      <c r="L260" s="324">
        <v>642.79999999999995</v>
      </c>
      <c r="M260" s="324">
        <v>370.1</v>
      </c>
      <c r="N260" s="324">
        <v>642.79999999999995</v>
      </c>
      <c r="O260" s="324">
        <v>642.79999999999995</v>
      </c>
      <c r="P260" s="324">
        <v>642.79999999999995</v>
      </c>
      <c r="Q260" s="324">
        <v>642.79999999999995</v>
      </c>
      <c r="R260" s="324" t="s">
        <v>286</v>
      </c>
      <c r="S260" s="324" t="s">
        <v>286</v>
      </c>
    </row>
    <row r="261" spans="1:19" s="282" customFormat="1" ht="31.5" customHeight="1" x14ac:dyDescent="0.25">
      <c r="A261" s="288" t="s">
        <v>669</v>
      </c>
      <c r="B261" s="136" t="s">
        <v>1033</v>
      </c>
      <c r="C261" s="287" t="s">
        <v>750</v>
      </c>
      <c r="D261" s="298">
        <v>0</v>
      </c>
      <c r="E261" s="298">
        <v>0</v>
      </c>
      <c r="F261" s="298">
        <v>0</v>
      </c>
      <c r="G261" s="298">
        <v>0</v>
      </c>
      <c r="H261" s="299">
        <v>0</v>
      </c>
      <c r="I261" s="299">
        <v>0</v>
      </c>
      <c r="J261" s="299">
        <v>0</v>
      </c>
      <c r="K261" s="299">
        <v>0</v>
      </c>
      <c r="L261" s="299">
        <v>0</v>
      </c>
      <c r="M261" s="299">
        <v>0</v>
      </c>
      <c r="N261" s="299">
        <v>0</v>
      </c>
      <c r="O261" s="299">
        <v>0</v>
      </c>
      <c r="P261" s="299">
        <v>0</v>
      </c>
      <c r="Q261" s="299">
        <v>0</v>
      </c>
      <c r="R261" s="299">
        <v>0</v>
      </c>
      <c r="S261" s="299">
        <v>0</v>
      </c>
    </row>
    <row r="262" spans="1:19" s="282" customFormat="1" ht="18.75" customHeight="1" x14ac:dyDescent="0.25">
      <c r="A262" s="288" t="s">
        <v>670</v>
      </c>
      <c r="B262" s="270" t="s">
        <v>62</v>
      </c>
      <c r="C262" s="287" t="s">
        <v>750</v>
      </c>
      <c r="D262" s="298">
        <v>0</v>
      </c>
      <c r="E262" s="298">
        <v>0</v>
      </c>
      <c r="F262" s="298">
        <v>0</v>
      </c>
      <c r="G262" s="298">
        <v>0</v>
      </c>
      <c r="H262" s="299">
        <v>0</v>
      </c>
      <c r="I262" s="299">
        <v>0</v>
      </c>
      <c r="J262" s="299">
        <v>0</v>
      </c>
      <c r="K262" s="299">
        <v>0</v>
      </c>
      <c r="L262" s="299">
        <v>0</v>
      </c>
      <c r="M262" s="299">
        <v>0</v>
      </c>
      <c r="N262" s="299">
        <v>0</v>
      </c>
      <c r="O262" s="299">
        <v>0</v>
      </c>
      <c r="P262" s="299">
        <v>0</v>
      </c>
      <c r="Q262" s="299">
        <v>0</v>
      </c>
      <c r="R262" s="299">
        <v>0</v>
      </c>
      <c r="S262" s="299">
        <v>0</v>
      </c>
    </row>
    <row r="263" spans="1:19" s="282" customFormat="1" ht="31.5" customHeight="1" x14ac:dyDescent="0.25">
      <c r="A263" s="288" t="s">
        <v>892</v>
      </c>
      <c r="B263" s="270" t="s">
        <v>899</v>
      </c>
      <c r="C263" s="287" t="s">
        <v>750</v>
      </c>
      <c r="D263" s="298">
        <v>0</v>
      </c>
      <c r="E263" s="298">
        <v>0</v>
      </c>
      <c r="F263" s="298">
        <v>0</v>
      </c>
      <c r="G263" s="298">
        <v>0</v>
      </c>
      <c r="H263" s="299">
        <v>0</v>
      </c>
      <c r="I263" s="299">
        <v>0</v>
      </c>
      <c r="J263" s="299">
        <v>0</v>
      </c>
      <c r="K263" s="299">
        <v>0</v>
      </c>
      <c r="L263" s="299">
        <v>0</v>
      </c>
      <c r="M263" s="299">
        <v>0</v>
      </c>
      <c r="N263" s="299">
        <v>0</v>
      </c>
      <c r="O263" s="299">
        <v>0</v>
      </c>
      <c r="P263" s="299">
        <v>0</v>
      </c>
      <c r="Q263" s="299">
        <v>0</v>
      </c>
      <c r="R263" s="299">
        <v>0</v>
      </c>
      <c r="S263" s="299">
        <v>0</v>
      </c>
    </row>
    <row r="264" spans="1:19" s="282" customFormat="1" ht="18.75" customHeight="1" x14ac:dyDescent="0.25">
      <c r="A264" s="288" t="s">
        <v>893</v>
      </c>
      <c r="B264" s="271" t="s">
        <v>62</v>
      </c>
      <c r="C264" s="287" t="s">
        <v>750</v>
      </c>
      <c r="D264" s="298">
        <v>0</v>
      </c>
      <c r="E264" s="298">
        <v>0</v>
      </c>
      <c r="F264" s="298">
        <v>0</v>
      </c>
      <c r="G264" s="298">
        <v>0</v>
      </c>
      <c r="H264" s="299">
        <v>0</v>
      </c>
      <c r="I264" s="299">
        <v>0</v>
      </c>
      <c r="J264" s="299">
        <v>0</v>
      </c>
      <c r="K264" s="299">
        <v>0</v>
      </c>
      <c r="L264" s="299">
        <v>0</v>
      </c>
      <c r="M264" s="299">
        <v>0</v>
      </c>
      <c r="N264" s="299">
        <v>0</v>
      </c>
      <c r="O264" s="299">
        <v>0</v>
      </c>
      <c r="P264" s="299">
        <v>0</v>
      </c>
      <c r="Q264" s="299">
        <v>0</v>
      </c>
      <c r="R264" s="299">
        <v>0</v>
      </c>
      <c r="S264" s="299">
        <v>0</v>
      </c>
    </row>
    <row r="265" spans="1:19" s="282" customFormat="1" ht="31.5" customHeight="1" x14ac:dyDescent="0.25">
      <c r="A265" s="288" t="s">
        <v>894</v>
      </c>
      <c r="B265" s="270" t="s">
        <v>900</v>
      </c>
      <c r="C265" s="287" t="s">
        <v>750</v>
      </c>
      <c r="D265" s="298">
        <v>0</v>
      </c>
      <c r="E265" s="298">
        <v>0</v>
      </c>
      <c r="F265" s="298">
        <v>0</v>
      </c>
      <c r="G265" s="298">
        <v>0</v>
      </c>
      <c r="H265" s="299">
        <v>0</v>
      </c>
      <c r="I265" s="299">
        <v>0</v>
      </c>
      <c r="J265" s="299">
        <v>0</v>
      </c>
      <c r="K265" s="299">
        <v>0</v>
      </c>
      <c r="L265" s="299">
        <v>0</v>
      </c>
      <c r="M265" s="299">
        <v>0</v>
      </c>
      <c r="N265" s="299">
        <v>0</v>
      </c>
      <c r="O265" s="299">
        <v>0</v>
      </c>
      <c r="P265" s="299">
        <v>0</v>
      </c>
      <c r="Q265" s="299">
        <v>0</v>
      </c>
      <c r="R265" s="299">
        <v>0</v>
      </c>
      <c r="S265" s="299">
        <v>0</v>
      </c>
    </row>
    <row r="266" spans="1:19" s="282" customFormat="1" ht="18.75" customHeight="1" x14ac:dyDescent="0.25">
      <c r="A266" s="288" t="s">
        <v>895</v>
      </c>
      <c r="B266" s="271" t="s">
        <v>62</v>
      </c>
      <c r="C266" s="287" t="s">
        <v>750</v>
      </c>
      <c r="D266" s="298">
        <v>0</v>
      </c>
      <c r="E266" s="298">
        <v>0</v>
      </c>
      <c r="F266" s="298">
        <v>0</v>
      </c>
      <c r="G266" s="298">
        <v>0</v>
      </c>
      <c r="H266" s="299">
        <v>0</v>
      </c>
      <c r="I266" s="299">
        <v>0</v>
      </c>
      <c r="J266" s="299">
        <v>0</v>
      </c>
      <c r="K266" s="299">
        <v>0</v>
      </c>
      <c r="L266" s="299">
        <v>0</v>
      </c>
      <c r="M266" s="299">
        <v>0</v>
      </c>
      <c r="N266" s="299">
        <v>0</v>
      </c>
      <c r="O266" s="299">
        <v>0</v>
      </c>
      <c r="P266" s="299">
        <v>0</v>
      </c>
      <c r="Q266" s="299">
        <v>0</v>
      </c>
      <c r="R266" s="299">
        <v>0</v>
      </c>
      <c r="S266" s="299">
        <v>0</v>
      </c>
    </row>
    <row r="267" spans="1:19" s="282" customFormat="1" ht="31.5" customHeight="1" x14ac:dyDescent="0.25">
      <c r="A267" s="288" t="s">
        <v>993</v>
      </c>
      <c r="B267" s="270" t="s">
        <v>885</v>
      </c>
      <c r="C267" s="287" t="s">
        <v>750</v>
      </c>
      <c r="D267" s="298">
        <v>58.3</v>
      </c>
      <c r="E267" s="298">
        <v>62</v>
      </c>
      <c r="F267" s="298">
        <v>62</v>
      </c>
      <c r="G267" s="298">
        <v>62</v>
      </c>
      <c r="H267" s="299">
        <v>62</v>
      </c>
      <c r="I267" s="299">
        <v>62</v>
      </c>
      <c r="J267" s="299">
        <v>62</v>
      </c>
      <c r="K267" s="299">
        <v>46</v>
      </c>
      <c r="L267" s="299">
        <v>62</v>
      </c>
      <c r="M267" s="299">
        <v>46</v>
      </c>
      <c r="N267" s="299">
        <v>62</v>
      </c>
      <c r="O267" s="299">
        <v>62</v>
      </c>
      <c r="P267" s="299">
        <v>62</v>
      </c>
      <c r="Q267" s="299">
        <v>62</v>
      </c>
      <c r="R267" s="299" t="s">
        <v>286</v>
      </c>
      <c r="S267" s="299" t="s">
        <v>286</v>
      </c>
    </row>
    <row r="268" spans="1:19" s="282" customFormat="1" ht="18.75" customHeight="1" x14ac:dyDescent="0.25">
      <c r="A268" s="288" t="s">
        <v>994</v>
      </c>
      <c r="B268" s="271" t="s">
        <v>62</v>
      </c>
      <c r="C268" s="287" t="s">
        <v>750</v>
      </c>
      <c r="D268" s="298">
        <v>43.2</v>
      </c>
      <c r="E268" s="298">
        <v>43</v>
      </c>
      <c r="F268" s="298">
        <v>43</v>
      </c>
      <c r="G268" s="298">
        <v>43</v>
      </c>
      <c r="H268" s="299">
        <v>43</v>
      </c>
      <c r="I268" s="299">
        <v>43</v>
      </c>
      <c r="J268" s="299">
        <v>43</v>
      </c>
      <c r="K268" s="299">
        <v>12.291</v>
      </c>
      <c r="L268" s="299">
        <v>43</v>
      </c>
      <c r="M268" s="299">
        <v>12.291</v>
      </c>
      <c r="N268" s="299">
        <v>43</v>
      </c>
      <c r="O268" s="299">
        <v>43</v>
      </c>
      <c r="P268" s="299">
        <v>43</v>
      </c>
      <c r="Q268" s="299">
        <v>43</v>
      </c>
      <c r="R268" s="299" t="s">
        <v>286</v>
      </c>
      <c r="S268" s="299" t="s">
        <v>286</v>
      </c>
    </row>
    <row r="269" spans="1:19" s="282" customFormat="1" ht="18.75" customHeight="1" x14ac:dyDescent="0.25">
      <c r="A269" s="288" t="s">
        <v>671</v>
      </c>
      <c r="B269" s="136" t="s">
        <v>1057</v>
      </c>
      <c r="C269" s="287" t="s">
        <v>750</v>
      </c>
      <c r="D269" s="298">
        <v>27.9</v>
      </c>
      <c r="E269" s="298">
        <v>55</v>
      </c>
      <c r="F269" s="298">
        <v>55</v>
      </c>
      <c r="G269" s="298">
        <v>55</v>
      </c>
      <c r="H269" s="299">
        <v>55</v>
      </c>
      <c r="I269" s="299">
        <v>55</v>
      </c>
      <c r="J269" s="299">
        <v>55</v>
      </c>
      <c r="K269" s="299">
        <v>23.5</v>
      </c>
      <c r="L269" s="299">
        <v>55</v>
      </c>
      <c r="M269" s="299">
        <v>23.5</v>
      </c>
      <c r="N269" s="299">
        <v>55</v>
      </c>
      <c r="O269" s="299">
        <v>55</v>
      </c>
      <c r="P269" s="299">
        <v>55</v>
      </c>
      <c r="Q269" s="299">
        <v>55</v>
      </c>
      <c r="R269" s="299" t="s">
        <v>286</v>
      </c>
      <c r="S269" s="299" t="s">
        <v>286</v>
      </c>
    </row>
    <row r="270" spans="1:19" s="282" customFormat="1" ht="18.75" customHeight="1" x14ac:dyDescent="0.25">
      <c r="A270" s="288" t="s">
        <v>672</v>
      </c>
      <c r="B270" s="270" t="s">
        <v>62</v>
      </c>
      <c r="C270" s="287" t="s">
        <v>750</v>
      </c>
      <c r="D270" s="298">
        <v>6.4</v>
      </c>
      <c r="E270" s="298">
        <v>10</v>
      </c>
      <c r="F270" s="298">
        <v>10</v>
      </c>
      <c r="G270" s="298">
        <v>10</v>
      </c>
      <c r="H270" s="299">
        <v>10</v>
      </c>
      <c r="I270" s="299">
        <v>10</v>
      </c>
      <c r="J270" s="299">
        <v>10</v>
      </c>
      <c r="K270" s="299">
        <v>8.0609999999999999</v>
      </c>
      <c r="L270" s="299">
        <v>10</v>
      </c>
      <c r="M270" s="299">
        <v>8.0609999999999999</v>
      </c>
      <c r="N270" s="299">
        <v>10</v>
      </c>
      <c r="O270" s="299">
        <v>10</v>
      </c>
      <c r="P270" s="299">
        <v>10</v>
      </c>
      <c r="Q270" s="299">
        <v>10</v>
      </c>
      <c r="R270" s="299" t="s">
        <v>286</v>
      </c>
      <c r="S270" s="299" t="s">
        <v>286</v>
      </c>
    </row>
    <row r="271" spans="1:19" s="282" customFormat="1" ht="18.75" customHeight="1" x14ac:dyDescent="0.25">
      <c r="A271" s="288" t="s">
        <v>779</v>
      </c>
      <c r="B271" s="268" t="s">
        <v>747</v>
      </c>
      <c r="C271" s="287" t="s">
        <v>750</v>
      </c>
      <c r="D271" s="298">
        <v>0</v>
      </c>
      <c r="E271" s="298">
        <v>0</v>
      </c>
      <c r="F271" s="298">
        <v>0</v>
      </c>
      <c r="G271" s="298">
        <v>0</v>
      </c>
      <c r="H271" s="299">
        <v>0</v>
      </c>
      <c r="I271" s="299">
        <v>0</v>
      </c>
      <c r="J271" s="299">
        <v>0</v>
      </c>
      <c r="K271" s="299">
        <v>0</v>
      </c>
      <c r="L271" s="299">
        <v>0</v>
      </c>
      <c r="M271" s="299">
        <v>0</v>
      </c>
      <c r="N271" s="299">
        <v>0</v>
      </c>
      <c r="O271" s="299">
        <v>0</v>
      </c>
      <c r="P271" s="299">
        <v>0</v>
      </c>
      <c r="Q271" s="299">
        <v>0</v>
      </c>
      <c r="R271" s="299">
        <v>0</v>
      </c>
      <c r="S271" s="299">
        <v>0</v>
      </c>
    </row>
    <row r="272" spans="1:19" s="282" customFormat="1" ht="18.75" customHeight="1" x14ac:dyDescent="0.25">
      <c r="A272" s="288" t="s">
        <v>780</v>
      </c>
      <c r="B272" s="270" t="s">
        <v>62</v>
      </c>
      <c r="C272" s="287" t="s">
        <v>750</v>
      </c>
      <c r="D272" s="298">
        <v>0</v>
      </c>
      <c r="E272" s="298">
        <v>0</v>
      </c>
      <c r="F272" s="298">
        <v>0</v>
      </c>
      <c r="G272" s="298">
        <v>0</v>
      </c>
      <c r="H272" s="299">
        <v>0</v>
      </c>
      <c r="I272" s="299">
        <v>0</v>
      </c>
      <c r="J272" s="299">
        <v>0</v>
      </c>
      <c r="K272" s="299">
        <v>0</v>
      </c>
      <c r="L272" s="299">
        <v>0</v>
      </c>
      <c r="M272" s="299">
        <v>0</v>
      </c>
      <c r="N272" s="299">
        <v>0</v>
      </c>
      <c r="O272" s="299">
        <v>0</v>
      </c>
      <c r="P272" s="299">
        <v>0</v>
      </c>
      <c r="Q272" s="299">
        <v>0</v>
      </c>
      <c r="R272" s="299">
        <v>0</v>
      </c>
      <c r="S272" s="299">
        <v>0</v>
      </c>
    </row>
    <row r="273" spans="1:19" s="282" customFormat="1" ht="18.75" customHeight="1" x14ac:dyDescent="0.25">
      <c r="A273" s="288" t="s">
        <v>781</v>
      </c>
      <c r="B273" s="268" t="s">
        <v>1051</v>
      </c>
      <c r="C273" s="287" t="s">
        <v>750</v>
      </c>
      <c r="D273" s="298">
        <v>0</v>
      </c>
      <c r="E273" s="298">
        <v>0</v>
      </c>
      <c r="F273" s="298">
        <v>0</v>
      </c>
      <c r="G273" s="298">
        <v>0</v>
      </c>
      <c r="H273" s="299">
        <v>0</v>
      </c>
      <c r="I273" s="299">
        <v>0</v>
      </c>
      <c r="J273" s="299">
        <v>0</v>
      </c>
      <c r="K273" s="299">
        <v>0</v>
      </c>
      <c r="L273" s="299">
        <v>0</v>
      </c>
      <c r="M273" s="299">
        <v>0</v>
      </c>
      <c r="N273" s="299">
        <v>0</v>
      </c>
      <c r="O273" s="299">
        <v>0</v>
      </c>
      <c r="P273" s="299">
        <v>0</v>
      </c>
      <c r="Q273" s="299">
        <v>0</v>
      </c>
      <c r="R273" s="299">
        <v>0</v>
      </c>
      <c r="S273" s="299">
        <v>0</v>
      </c>
    </row>
    <row r="274" spans="1:19" s="282" customFormat="1" ht="18.75" customHeight="1" x14ac:dyDescent="0.25">
      <c r="A274" s="288" t="s">
        <v>782</v>
      </c>
      <c r="B274" s="270" t="s">
        <v>62</v>
      </c>
      <c r="C274" s="287" t="s">
        <v>750</v>
      </c>
      <c r="D274" s="298">
        <v>0</v>
      </c>
      <c r="E274" s="298">
        <v>0</v>
      </c>
      <c r="F274" s="298">
        <v>0</v>
      </c>
      <c r="G274" s="298">
        <v>0</v>
      </c>
      <c r="H274" s="299">
        <v>0</v>
      </c>
      <c r="I274" s="299">
        <v>0</v>
      </c>
      <c r="J274" s="299">
        <v>0</v>
      </c>
      <c r="K274" s="299">
        <v>0</v>
      </c>
      <c r="L274" s="299">
        <v>0</v>
      </c>
      <c r="M274" s="299">
        <v>0</v>
      </c>
      <c r="N274" s="299">
        <v>0</v>
      </c>
      <c r="O274" s="299">
        <v>0</v>
      </c>
      <c r="P274" s="299">
        <v>0</v>
      </c>
      <c r="Q274" s="299">
        <v>0</v>
      </c>
      <c r="R274" s="299">
        <v>0</v>
      </c>
      <c r="S274" s="299">
        <v>0</v>
      </c>
    </row>
    <row r="275" spans="1:19" s="282" customFormat="1" ht="18.75" customHeight="1" x14ac:dyDescent="0.25">
      <c r="A275" s="288" t="s">
        <v>783</v>
      </c>
      <c r="B275" s="268" t="s">
        <v>748</v>
      </c>
      <c r="C275" s="287" t="s">
        <v>750</v>
      </c>
      <c r="D275" s="298">
        <v>0</v>
      </c>
      <c r="E275" s="298">
        <v>0</v>
      </c>
      <c r="F275" s="298">
        <v>0</v>
      </c>
      <c r="G275" s="298">
        <v>0</v>
      </c>
      <c r="H275" s="299">
        <v>0</v>
      </c>
      <c r="I275" s="299">
        <v>0</v>
      </c>
      <c r="J275" s="299">
        <v>0</v>
      </c>
      <c r="K275" s="299">
        <v>0</v>
      </c>
      <c r="L275" s="299">
        <v>0</v>
      </c>
      <c r="M275" s="299">
        <v>0</v>
      </c>
      <c r="N275" s="299">
        <v>0</v>
      </c>
      <c r="O275" s="299">
        <v>0</v>
      </c>
      <c r="P275" s="299">
        <v>0</v>
      </c>
      <c r="Q275" s="299">
        <v>0</v>
      </c>
      <c r="R275" s="299">
        <v>0</v>
      </c>
      <c r="S275" s="299">
        <v>0</v>
      </c>
    </row>
    <row r="276" spans="1:19" s="282" customFormat="1" ht="18.75" customHeight="1" x14ac:dyDescent="0.25">
      <c r="A276" s="288" t="s">
        <v>784</v>
      </c>
      <c r="B276" s="270" t="s">
        <v>62</v>
      </c>
      <c r="C276" s="287" t="s">
        <v>750</v>
      </c>
      <c r="D276" s="298">
        <v>0</v>
      </c>
      <c r="E276" s="298">
        <v>0</v>
      </c>
      <c r="F276" s="298">
        <v>0</v>
      </c>
      <c r="G276" s="298">
        <v>0</v>
      </c>
      <c r="H276" s="299">
        <v>0</v>
      </c>
      <c r="I276" s="299">
        <v>0</v>
      </c>
      <c r="J276" s="299">
        <v>0</v>
      </c>
      <c r="K276" s="299">
        <v>0</v>
      </c>
      <c r="L276" s="299">
        <v>0</v>
      </c>
      <c r="M276" s="299">
        <v>0</v>
      </c>
      <c r="N276" s="299">
        <v>0</v>
      </c>
      <c r="O276" s="299">
        <v>0</v>
      </c>
      <c r="P276" s="299">
        <v>0</v>
      </c>
      <c r="Q276" s="299">
        <v>0</v>
      </c>
      <c r="R276" s="299">
        <v>0</v>
      </c>
      <c r="S276" s="299">
        <v>0</v>
      </c>
    </row>
    <row r="277" spans="1:19" s="282" customFormat="1" ht="15.75" customHeight="1" x14ac:dyDescent="0.25">
      <c r="A277" s="288" t="s">
        <v>1079</v>
      </c>
      <c r="B277" s="268" t="s">
        <v>749</v>
      </c>
      <c r="C277" s="287" t="s">
        <v>750</v>
      </c>
      <c r="D277" s="298">
        <v>0</v>
      </c>
      <c r="E277" s="298">
        <v>0</v>
      </c>
      <c r="F277" s="298">
        <v>0</v>
      </c>
      <c r="G277" s="298">
        <v>0</v>
      </c>
      <c r="H277" s="299">
        <v>0</v>
      </c>
      <c r="I277" s="299">
        <v>0</v>
      </c>
      <c r="J277" s="299">
        <v>0</v>
      </c>
      <c r="K277" s="299">
        <v>0</v>
      </c>
      <c r="L277" s="299">
        <v>0</v>
      </c>
      <c r="M277" s="299">
        <v>0</v>
      </c>
      <c r="N277" s="299">
        <v>0</v>
      </c>
      <c r="O277" s="299">
        <v>0</v>
      </c>
      <c r="P277" s="299">
        <v>0</v>
      </c>
      <c r="Q277" s="299">
        <v>0</v>
      </c>
      <c r="R277" s="299">
        <v>0</v>
      </c>
      <c r="S277" s="299">
        <v>0</v>
      </c>
    </row>
    <row r="278" spans="1:19" s="282" customFormat="1" ht="18.75" customHeight="1" x14ac:dyDescent="0.25">
      <c r="A278" s="288" t="s">
        <v>785</v>
      </c>
      <c r="B278" s="270" t="s">
        <v>62</v>
      </c>
      <c r="C278" s="287" t="s">
        <v>750</v>
      </c>
      <c r="D278" s="298">
        <v>0</v>
      </c>
      <c r="E278" s="298">
        <v>0</v>
      </c>
      <c r="F278" s="298">
        <v>0</v>
      </c>
      <c r="G278" s="298">
        <v>0</v>
      </c>
      <c r="H278" s="299">
        <v>0</v>
      </c>
      <c r="I278" s="299">
        <v>0</v>
      </c>
      <c r="J278" s="299">
        <v>0</v>
      </c>
      <c r="K278" s="299">
        <v>0</v>
      </c>
      <c r="L278" s="299">
        <v>0</v>
      </c>
      <c r="M278" s="299">
        <v>0</v>
      </c>
      <c r="N278" s="299">
        <v>0</v>
      </c>
      <c r="O278" s="299">
        <v>0</v>
      </c>
      <c r="P278" s="299">
        <v>0</v>
      </c>
      <c r="Q278" s="299">
        <v>0</v>
      </c>
      <c r="R278" s="299">
        <v>0</v>
      </c>
      <c r="S278" s="299">
        <v>0</v>
      </c>
    </row>
    <row r="279" spans="1:19" s="282" customFormat="1" ht="18.75" customHeight="1" x14ac:dyDescent="0.25">
      <c r="A279" s="288" t="s">
        <v>896</v>
      </c>
      <c r="B279" s="268" t="s">
        <v>1058</v>
      </c>
      <c r="C279" s="287" t="s">
        <v>750</v>
      </c>
      <c r="D279" s="298">
        <v>0</v>
      </c>
      <c r="E279" s="298">
        <v>0</v>
      </c>
      <c r="F279" s="298">
        <v>0</v>
      </c>
      <c r="G279" s="298">
        <v>0</v>
      </c>
      <c r="H279" s="299">
        <v>0</v>
      </c>
      <c r="I279" s="299">
        <v>0</v>
      </c>
      <c r="J279" s="299">
        <v>0</v>
      </c>
      <c r="K279" s="299">
        <v>0</v>
      </c>
      <c r="L279" s="299">
        <v>0</v>
      </c>
      <c r="M279" s="299">
        <v>0</v>
      </c>
      <c r="N279" s="299">
        <v>0</v>
      </c>
      <c r="O279" s="299">
        <v>0</v>
      </c>
      <c r="P279" s="299">
        <v>0</v>
      </c>
      <c r="Q279" s="299">
        <v>0</v>
      </c>
      <c r="R279" s="299">
        <v>0</v>
      </c>
      <c r="S279" s="299">
        <v>0</v>
      </c>
    </row>
    <row r="280" spans="1:19" s="282" customFormat="1" ht="18.75" customHeight="1" x14ac:dyDescent="0.25">
      <c r="A280" s="288" t="s">
        <v>786</v>
      </c>
      <c r="B280" s="270" t="s">
        <v>62</v>
      </c>
      <c r="C280" s="287" t="s">
        <v>750</v>
      </c>
      <c r="D280" s="298">
        <v>0</v>
      </c>
      <c r="E280" s="298">
        <v>0</v>
      </c>
      <c r="F280" s="298">
        <v>0</v>
      </c>
      <c r="G280" s="298">
        <v>0</v>
      </c>
      <c r="H280" s="299">
        <v>0</v>
      </c>
      <c r="I280" s="299">
        <v>0</v>
      </c>
      <c r="J280" s="299">
        <v>0</v>
      </c>
      <c r="K280" s="299">
        <v>0</v>
      </c>
      <c r="L280" s="299">
        <v>0</v>
      </c>
      <c r="M280" s="299">
        <v>0</v>
      </c>
      <c r="N280" s="299">
        <v>0</v>
      </c>
      <c r="O280" s="299">
        <v>0</v>
      </c>
      <c r="P280" s="299">
        <v>0</v>
      </c>
      <c r="Q280" s="299">
        <v>0</v>
      </c>
      <c r="R280" s="299">
        <v>0</v>
      </c>
      <c r="S280" s="299">
        <v>0</v>
      </c>
    </row>
    <row r="281" spans="1:19" s="282" customFormat="1" ht="31.5" customHeight="1" x14ac:dyDescent="0.25">
      <c r="A281" s="288" t="s">
        <v>787</v>
      </c>
      <c r="B281" s="136" t="s">
        <v>1034</v>
      </c>
      <c r="C281" s="287" t="s">
        <v>750</v>
      </c>
      <c r="D281" s="298">
        <v>0</v>
      </c>
      <c r="E281" s="298">
        <v>0</v>
      </c>
      <c r="F281" s="298">
        <v>0</v>
      </c>
      <c r="G281" s="298">
        <v>0</v>
      </c>
      <c r="H281" s="299">
        <v>0</v>
      </c>
      <c r="I281" s="299">
        <v>0</v>
      </c>
      <c r="J281" s="299">
        <v>0</v>
      </c>
      <c r="K281" s="299">
        <v>0</v>
      </c>
      <c r="L281" s="299">
        <v>0</v>
      </c>
      <c r="M281" s="299">
        <v>0</v>
      </c>
      <c r="N281" s="299">
        <v>0</v>
      </c>
      <c r="O281" s="299">
        <v>0</v>
      </c>
      <c r="P281" s="299">
        <v>0</v>
      </c>
      <c r="Q281" s="299">
        <v>0</v>
      </c>
      <c r="R281" s="299">
        <v>0</v>
      </c>
      <c r="S281" s="299">
        <v>0</v>
      </c>
    </row>
    <row r="282" spans="1:19" s="282" customFormat="1" ht="18.75" customHeight="1" x14ac:dyDescent="0.25">
      <c r="A282" s="288" t="s">
        <v>788</v>
      </c>
      <c r="B282" s="270" t="s">
        <v>62</v>
      </c>
      <c r="C282" s="287" t="s">
        <v>750</v>
      </c>
      <c r="D282" s="298">
        <v>0</v>
      </c>
      <c r="E282" s="298">
        <v>0</v>
      </c>
      <c r="F282" s="298">
        <v>0</v>
      </c>
      <c r="G282" s="298">
        <v>0</v>
      </c>
      <c r="H282" s="299">
        <v>0</v>
      </c>
      <c r="I282" s="299">
        <v>0</v>
      </c>
      <c r="J282" s="299">
        <v>0</v>
      </c>
      <c r="K282" s="299">
        <v>0</v>
      </c>
      <c r="L282" s="299">
        <v>0</v>
      </c>
      <c r="M282" s="299">
        <v>0</v>
      </c>
      <c r="N282" s="299">
        <v>0</v>
      </c>
      <c r="O282" s="299">
        <v>0</v>
      </c>
      <c r="P282" s="299">
        <v>0</v>
      </c>
      <c r="Q282" s="299">
        <v>0</v>
      </c>
      <c r="R282" s="299">
        <v>0</v>
      </c>
      <c r="S282" s="299">
        <v>0</v>
      </c>
    </row>
    <row r="283" spans="1:19" s="282" customFormat="1" ht="18.75" customHeight="1" x14ac:dyDescent="0.25">
      <c r="A283" s="288" t="s">
        <v>995</v>
      </c>
      <c r="B283" s="270" t="s">
        <v>644</v>
      </c>
      <c r="C283" s="287" t="s">
        <v>750</v>
      </c>
      <c r="D283" s="298">
        <v>0</v>
      </c>
      <c r="E283" s="298">
        <v>0</v>
      </c>
      <c r="F283" s="298">
        <v>0</v>
      </c>
      <c r="G283" s="298">
        <v>0</v>
      </c>
      <c r="H283" s="299">
        <v>0</v>
      </c>
      <c r="I283" s="299">
        <v>0</v>
      </c>
      <c r="J283" s="299">
        <v>0</v>
      </c>
      <c r="K283" s="299">
        <v>0</v>
      </c>
      <c r="L283" s="299">
        <v>0</v>
      </c>
      <c r="M283" s="299">
        <v>0</v>
      </c>
      <c r="N283" s="299">
        <v>0</v>
      </c>
      <c r="O283" s="299">
        <v>0</v>
      </c>
      <c r="P283" s="299">
        <v>0</v>
      </c>
      <c r="Q283" s="299">
        <v>0</v>
      </c>
      <c r="R283" s="299">
        <v>0</v>
      </c>
      <c r="S283" s="299">
        <v>0</v>
      </c>
    </row>
    <row r="284" spans="1:19" s="282" customFormat="1" ht="18.75" customHeight="1" x14ac:dyDescent="0.25">
      <c r="A284" s="288" t="s">
        <v>997</v>
      </c>
      <c r="B284" s="271" t="s">
        <v>62</v>
      </c>
      <c r="C284" s="287" t="s">
        <v>750</v>
      </c>
      <c r="D284" s="298">
        <v>0</v>
      </c>
      <c r="E284" s="298">
        <v>0</v>
      </c>
      <c r="F284" s="298">
        <v>0</v>
      </c>
      <c r="G284" s="298">
        <v>0</v>
      </c>
      <c r="H284" s="299">
        <v>0</v>
      </c>
      <c r="I284" s="299">
        <v>0</v>
      </c>
      <c r="J284" s="299">
        <v>0</v>
      </c>
      <c r="K284" s="299">
        <v>0</v>
      </c>
      <c r="L284" s="299">
        <v>0</v>
      </c>
      <c r="M284" s="299">
        <v>0</v>
      </c>
      <c r="N284" s="299">
        <v>0</v>
      </c>
      <c r="O284" s="299">
        <v>0</v>
      </c>
      <c r="P284" s="299">
        <v>0</v>
      </c>
      <c r="Q284" s="299">
        <v>0</v>
      </c>
      <c r="R284" s="299">
        <v>0</v>
      </c>
      <c r="S284" s="299">
        <v>0</v>
      </c>
    </row>
    <row r="285" spans="1:19" s="282" customFormat="1" ht="18.75" customHeight="1" x14ac:dyDescent="0.25">
      <c r="A285" s="288" t="s">
        <v>996</v>
      </c>
      <c r="B285" s="270" t="s">
        <v>632</v>
      </c>
      <c r="C285" s="287" t="s">
        <v>750</v>
      </c>
      <c r="D285" s="298">
        <v>0</v>
      </c>
      <c r="E285" s="298">
        <v>0</v>
      </c>
      <c r="F285" s="298">
        <v>0</v>
      </c>
      <c r="G285" s="298">
        <v>0</v>
      </c>
      <c r="H285" s="299">
        <v>0</v>
      </c>
      <c r="I285" s="299">
        <v>0</v>
      </c>
      <c r="J285" s="299">
        <v>0</v>
      </c>
      <c r="K285" s="299">
        <v>0</v>
      </c>
      <c r="L285" s="299">
        <v>0</v>
      </c>
      <c r="M285" s="299">
        <v>0</v>
      </c>
      <c r="N285" s="299">
        <v>0</v>
      </c>
      <c r="O285" s="299">
        <v>0</v>
      </c>
      <c r="P285" s="299">
        <v>0</v>
      </c>
      <c r="Q285" s="299">
        <v>0</v>
      </c>
      <c r="R285" s="299">
        <v>0</v>
      </c>
      <c r="S285" s="299">
        <v>0</v>
      </c>
    </row>
    <row r="286" spans="1:19" s="282" customFormat="1" ht="18.75" customHeight="1" x14ac:dyDescent="0.25">
      <c r="A286" s="288" t="s">
        <v>998</v>
      </c>
      <c r="B286" s="271" t="s">
        <v>62</v>
      </c>
      <c r="C286" s="287" t="s">
        <v>750</v>
      </c>
      <c r="D286" s="298">
        <v>0</v>
      </c>
      <c r="E286" s="298">
        <v>0</v>
      </c>
      <c r="F286" s="298">
        <v>0</v>
      </c>
      <c r="G286" s="298">
        <v>0</v>
      </c>
      <c r="H286" s="299">
        <v>0</v>
      </c>
      <c r="I286" s="299">
        <v>0</v>
      </c>
      <c r="J286" s="299">
        <v>0</v>
      </c>
      <c r="K286" s="299">
        <v>0</v>
      </c>
      <c r="L286" s="299">
        <v>0</v>
      </c>
      <c r="M286" s="299">
        <v>0</v>
      </c>
      <c r="N286" s="299">
        <v>0</v>
      </c>
      <c r="O286" s="299">
        <v>0</v>
      </c>
      <c r="P286" s="299">
        <v>0</v>
      </c>
      <c r="Q286" s="299">
        <v>0</v>
      </c>
      <c r="R286" s="299">
        <v>0</v>
      </c>
      <c r="S286" s="299">
        <v>0</v>
      </c>
    </row>
    <row r="287" spans="1:19" s="282" customFormat="1" ht="18.75" customHeight="1" x14ac:dyDescent="0.25">
      <c r="A287" s="288" t="s">
        <v>789</v>
      </c>
      <c r="B287" s="136" t="s">
        <v>797</v>
      </c>
      <c r="C287" s="287" t="s">
        <v>750</v>
      </c>
      <c r="D287" s="298">
        <v>288.19299999999998</v>
      </c>
      <c r="E287" s="298">
        <v>308.8</v>
      </c>
      <c r="F287" s="298">
        <v>308.8</v>
      </c>
      <c r="G287" s="298">
        <v>308.8</v>
      </c>
      <c r="H287" s="299">
        <v>308.8</v>
      </c>
      <c r="I287" s="299">
        <v>308.8</v>
      </c>
      <c r="J287" s="299">
        <v>308.8</v>
      </c>
      <c r="K287" s="299">
        <v>300.60000000000002</v>
      </c>
      <c r="L287" s="299">
        <v>308.8</v>
      </c>
      <c r="M287" s="299">
        <v>300.60000000000002</v>
      </c>
      <c r="N287" s="299">
        <v>308.8</v>
      </c>
      <c r="O287" s="299">
        <v>308.8</v>
      </c>
      <c r="P287" s="299">
        <v>308.8</v>
      </c>
      <c r="Q287" s="299">
        <v>308.8</v>
      </c>
      <c r="R287" s="299" t="s">
        <v>286</v>
      </c>
      <c r="S287" s="299" t="s">
        <v>286</v>
      </c>
    </row>
    <row r="288" spans="1:19" s="282" customFormat="1" ht="18.75" customHeight="1" x14ac:dyDescent="0.25">
      <c r="A288" s="288" t="s">
        <v>790</v>
      </c>
      <c r="B288" s="270" t="s">
        <v>62</v>
      </c>
      <c r="C288" s="287" t="s">
        <v>750</v>
      </c>
      <c r="D288" s="298">
        <v>27.899999999999991</v>
      </c>
      <c r="E288" s="298">
        <v>33.599999999999994</v>
      </c>
      <c r="F288" s="298">
        <v>33.599999999999994</v>
      </c>
      <c r="G288" s="298">
        <v>33.599999999999994</v>
      </c>
      <c r="H288" s="299">
        <v>33.599999999999994</v>
      </c>
      <c r="I288" s="299">
        <v>33.599999999999994</v>
      </c>
      <c r="J288" s="299">
        <v>33.599999999999994</v>
      </c>
      <c r="K288" s="299">
        <v>46.682000000000002</v>
      </c>
      <c r="L288" s="299">
        <v>33.599999999999994</v>
      </c>
      <c r="M288" s="299">
        <v>46.682000000000002</v>
      </c>
      <c r="N288" s="299">
        <v>33.599999999999994</v>
      </c>
      <c r="O288" s="299">
        <v>33.599999999999994</v>
      </c>
      <c r="P288" s="299">
        <v>33.599999999999994</v>
      </c>
      <c r="Q288" s="299">
        <v>33.599999999999994</v>
      </c>
      <c r="R288" s="299" t="s">
        <v>286</v>
      </c>
      <c r="S288" s="299" t="s">
        <v>286</v>
      </c>
    </row>
    <row r="289" spans="1:19" s="325" customFormat="1" ht="18.75" customHeight="1" x14ac:dyDescent="0.25">
      <c r="A289" s="320" t="s">
        <v>570</v>
      </c>
      <c r="B289" s="321" t="s">
        <v>1035</v>
      </c>
      <c r="C289" s="322" t="s">
        <v>750</v>
      </c>
      <c r="D289" s="323">
        <v>445.3</v>
      </c>
      <c r="E289" s="323">
        <v>1162.0999999999999</v>
      </c>
      <c r="F289" s="323">
        <v>1379.1</v>
      </c>
      <c r="G289" s="323">
        <v>1379.1</v>
      </c>
      <c r="H289" s="324">
        <v>1379.1</v>
      </c>
      <c r="I289" s="324">
        <v>636</v>
      </c>
      <c r="J289" s="324">
        <v>1379.1</v>
      </c>
      <c r="K289" s="324">
        <v>1256.7</v>
      </c>
      <c r="L289" s="324">
        <v>108.74239999999995</v>
      </c>
      <c r="M289" s="324">
        <v>1306.9680000000001</v>
      </c>
      <c r="N289" s="324">
        <v>113.09209599999996</v>
      </c>
      <c r="O289" s="324">
        <v>113.09209599999996</v>
      </c>
      <c r="P289" s="324">
        <v>117.61577983999996</v>
      </c>
      <c r="Q289" s="324">
        <v>117.61577983999996</v>
      </c>
      <c r="R289" s="324" t="s">
        <v>286</v>
      </c>
      <c r="S289" s="324" t="s">
        <v>286</v>
      </c>
    </row>
    <row r="290" spans="1:19" s="282" customFormat="1" ht="18.75" customHeight="1" x14ac:dyDescent="0.25">
      <c r="A290" s="288" t="s">
        <v>673</v>
      </c>
      <c r="B290" s="136" t="s">
        <v>567</v>
      </c>
      <c r="C290" s="287" t="s">
        <v>750</v>
      </c>
      <c r="D290" s="298">
        <v>368.9</v>
      </c>
      <c r="E290" s="298">
        <v>1083</v>
      </c>
      <c r="F290" s="298">
        <v>1300</v>
      </c>
      <c r="G290" s="298">
        <v>1300</v>
      </c>
      <c r="H290" s="299">
        <v>1300</v>
      </c>
      <c r="I290" s="299">
        <v>511</v>
      </c>
      <c r="J290" s="299">
        <v>1300</v>
      </c>
      <c r="K290" s="299">
        <v>1145</v>
      </c>
      <c r="L290" s="299">
        <v>0</v>
      </c>
      <c r="M290" s="299">
        <v>1145</v>
      </c>
      <c r="N290" s="299">
        <v>0</v>
      </c>
      <c r="O290" s="299">
        <v>0</v>
      </c>
      <c r="P290" s="299">
        <v>0</v>
      </c>
      <c r="Q290" s="299">
        <v>0</v>
      </c>
      <c r="R290" s="299" t="s">
        <v>286</v>
      </c>
      <c r="S290" s="299" t="s">
        <v>286</v>
      </c>
    </row>
    <row r="291" spans="1:19" s="282" customFormat="1" ht="18.75" customHeight="1" x14ac:dyDescent="0.25">
      <c r="A291" s="288" t="s">
        <v>674</v>
      </c>
      <c r="B291" s="270" t="s">
        <v>62</v>
      </c>
      <c r="C291" s="287" t="s">
        <v>750</v>
      </c>
      <c r="D291" s="298">
        <v>0</v>
      </c>
      <c r="E291" s="298">
        <v>0</v>
      </c>
      <c r="F291" s="298">
        <v>0</v>
      </c>
      <c r="G291" s="298">
        <v>0</v>
      </c>
      <c r="H291" s="299">
        <v>0</v>
      </c>
      <c r="I291" s="299">
        <v>0</v>
      </c>
      <c r="J291" s="299">
        <v>0</v>
      </c>
      <c r="K291" s="299">
        <v>0</v>
      </c>
      <c r="L291" s="299">
        <v>0</v>
      </c>
      <c r="M291" s="299">
        <v>0</v>
      </c>
      <c r="N291" s="299">
        <v>0</v>
      </c>
      <c r="O291" s="299">
        <v>0</v>
      </c>
      <c r="P291" s="299">
        <v>0</v>
      </c>
      <c r="Q291" s="299">
        <v>0</v>
      </c>
      <c r="R291" s="299" t="s">
        <v>286</v>
      </c>
      <c r="S291" s="299" t="s">
        <v>286</v>
      </c>
    </row>
    <row r="292" spans="1:19" s="282" customFormat="1" ht="18.75" customHeight="1" x14ac:dyDescent="0.25">
      <c r="A292" s="288" t="s">
        <v>675</v>
      </c>
      <c r="B292" s="136" t="s">
        <v>1036</v>
      </c>
      <c r="C292" s="287" t="s">
        <v>750</v>
      </c>
      <c r="D292" s="298">
        <v>0.75600000000000001</v>
      </c>
      <c r="E292" s="298">
        <v>1</v>
      </c>
      <c r="F292" s="298">
        <v>1</v>
      </c>
      <c r="G292" s="298">
        <v>1</v>
      </c>
      <c r="H292" s="299">
        <v>1</v>
      </c>
      <c r="I292" s="299">
        <v>1</v>
      </c>
      <c r="J292" s="299">
        <v>1</v>
      </c>
      <c r="K292" s="299">
        <v>0</v>
      </c>
      <c r="L292" s="299">
        <v>1</v>
      </c>
      <c r="M292" s="299">
        <v>0</v>
      </c>
      <c r="N292" s="299">
        <v>1</v>
      </c>
      <c r="O292" s="299">
        <v>1</v>
      </c>
      <c r="P292" s="299">
        <v>1</v>
      </c>
      <c r="Q292" s="299">
        <v>1</v>
      </c>
      <c r="R292" s="299" t="s">
        <v>286</v>
      </c>
      <c r="S292" s="299" t="s">
        <v>286</v>
      </c>
    </row>
    <row r="293" spans="1:19" s="282" customFormat="1" ht="18.75" customHeight="1" x14ac:dyDescent="0.25">
      <c r="A293" s="288" t="s">
        <v>677</v>
      </c>
      <c r="B293" s="270" t="s">
        <v>639</v>
      </c>
      <c r="C293" s="287" t="s">
        <v>750</v>
      </c>
      <c r="D293" s="298">
        <v>0</v>
      </c>
      <c r="E293" s="298">
        <v>0</v>
      </c>
      <c r="F293" s="298">
        <v>0</v>
      </c>
      <c r="G293" s="298">
        <v>0</v>
      </c>
      <c r="H293" s="299">
        <v>0</v>
      </c>
      <c r="I293" s="299">
        <v>0</v>
      </c>
      <c r="J293" s="299">
        <v>0</v>
      </c>
      <c r="K293" s="299">
        <v>0</v>
      </c>
      <c r="L293" s="299">
        <v>0</v>
      </c>
      <c r="M293" s="299">
        <v>0</v>
      </c>
      <c r="N293" s="299">
        <v>0</v>
      </c>
      <c r="O293" s="299">
        <v>0</v>
      </c>
      <c r="P293" s="299">
        <v>0</v>
      </c>
      <c r="Q293" s="299">
        <v>0</v>
      </c>
      <c r="R293" s="299">
        <v>0</v>
      </c>
      <c r="S293" s="299">
        <v>0</v>
      </c>
    </row>
    <row r="294" spans="1:19" s="282" customFormat="1" ht="18.75" customHeight="1" x14ac:dyDescent="0.25">
      <c r="A294" s="288" t="s">
        <v>678</v>
      </c>
      <c r="B294" s="271" t="s">
        <v>62</v>
      </c>
      <c r="C294" s="287" t="s">
        <v>750</v>
      </c>
      <c r="D294" s="298">
        <v>0</v>
      </c>
      <c r="E294" s="298">
        <v>0</v>
      </c>
      <c r="F294" s="298">
        <v>0</v>
      </c>
      <c r="G294" s="298">
        <v>0</v>
      </c>
      <c r="H294" s="299">
        <v>0</v>
      </c>
      <c r="I294" s="299">
        <v>0</v>
      </c>
      <c r="J294" s="299">
        <v>0</v>
      </c>
      <c r="K294" s="299">
        <v>0</v>
      </c>
      <c r="L294" s="299">
        <v>0</v>
      </c>
      <c r="M294" s="299">
        <v>0</v>
      </c>
      <c r="N294" s="299">
        <v>0</v>
      </c>
      <c r="O294" s="299">
        <v>0</v>
      </c>
      <c r="P294" s="299">
        <v>0</v>
      </c>
      <c r="Q294" s="299">
        <v>0</v>
      </c>
      <c r="R294" s="299">
        <v>0</v>
      </c>
      <c r="S294" s="299">
        <v>0</v>
      </c>
    </row>
    <row r="295" spans="1:19" s="282" customFormat="1" ht="18.75" customHeight="1" x14ac:dyDescent="0.25">
      <c r="A295" s="288" t="s">
        <v>679</v>
      </c>
      <c r="B295" s="270" t="s">
        <v>699</v>
      </c>
      <c r="C295" s="287" t="s">
        <v>750</v>
      </c>
      <c r="D295" s="298">
        <v>0.75600000000000001</v>
      </c>
      <c r="E295" s="298">
        <v>1</v>
      </c>
      <c r="F295" s="298">
        <v>1</v>
      </c>
      <c r="G295" s="298">
        <v>1</v>
      </c>
      <c r="H295" s="299">
        <v>1</v>
      </c>
      <c r="I295" s="299">
        <v>1</v>
      </c>
      <c r="J295" s="299">
        <v>1</v>
      </c>
      <c r="K295" s="299">
        <v>0</v>
      </c>
      <c r="L295" s="299">
        <v>1</v>
      </c>
      <c r="M295" s="299">
        <v>0</v>
      </c>
      <c r="N295" s="299">
        <v>1</v>
      </c>
      <c r="O295" s="299">
        <v>1</v>
      </c>
      <c r="P295" s="299">
        <v>1</v>
      </c>
      <c r="Q295" s="299">
        <v>1</v>
      </c>
      <c r="R295" s="299" t="s">
        <v>286</v>
      </c>
      <c r="S295" s="299" t="s">
        <v>286</v>
      </c>
    </row>
    <row r="296" spans="1:19" s="282" customFormat="1" ht="18.75" customHeight="1" x14ac:dyDescent="0.25">
      <c r="A296" s="288" t="s">
        <v>680</v>
      </c>
      <c r="B296" s="271" t="s">
        <v>62</v>
      </c>
      <c r="C296" s="287" t="s">
        <v>750</v>
      </c>
      <c r="D296" s="298">
        <v>0</v>
      </c>
      <c r="E296" s="298">
        <v>0</v>
      </c>
      <c r="F296" s="298">
        <v>0</v>
      </c>
      <c r="G296" s="298">
        <v>0</v>
      </c>
      <c r="H296" s="299">
        <v>0</v>
      </c>
      <c r="I296" s="299">
        <v>0</v>
      </c>
      <c r="J296" s="299">
        <v>0</v>
      </c>
      <c r="K296" s="299">
        <v>0</v>
      </c>
      <c r="L296" s="299">
        <v>0</v>
      </c>
      <c r="M296" s="299">
        <v>0</v>
      </c>
      <c r="N296" s="299">
        <v>0</v>
      </c>
      <c r="O296" s="299">
        <v>0</v>
      </c>
      <c r="P296" s="299">
        <v>0</v>
      </c>
      <c r="Q296" s="299">
        <v>0</v>
      </c>
      <c r="R296" s="299" t="s">
        <v>286</v>
      </c>
      <c r="S296" s="299" t="s">
        <v>286</v>
      </c>
    </row>
    <row r="297" spans="1:19" s="282" customFormat="1" ht="31.5" customHeight="1" x14ac:dyDescent="0.25">
      <c r="A297" s="288" t="s">
        <v>676</v>
      </c>
      <c r="B297" s="136" t="s">
        <v>904</v>
      </c>
      <c r="C297" s="287" t="s">
        <v>750</v>
      </c>
      <c r="D297" s="298">
        <v>0</v>
      </c>
      <c r="E297" s="298">
        <v>0</v>
      </c>
      <c r="F297" s="298">
        <v>0</v>
      </c>
      <c r="G297" s="298">
        <v>0</v>
      </c>
      <c r="H297" s="299">
        <v>0</v>
      </c>
      <c r="I297" s="299">
        <v>0</v>
      </c>
      <c r="J297" s="299">
        <v>0</v>
      </c>
      <c r="K297" s="299">
        <v>0</v>
      </c>
      <c r="L297" s="299">
        <v>0</v>
      </c>
      <c r="M297" s="299">
        <v>0</v>
      </c>
      <c r="N297" s="299">
        <v>0</v>
      </c>
      <c r="O297" s="299">
        <v>0</v>
      </c>
      <c r="P297" s="299">
        <v>0</v>
      </c>
      <c r="Q297" s="299">
        <v>0</v>
      </c>
      <c r="R297" s="299">
        <v>0</v>
      </c>
      <c r="S297" s="299">
        <v>0</v>
      </c>
    </row>
    <row r="298" spans="1:19" s="282" customFormat="1" ht="18.75" customHeight="1" x14ac:dyDescent="0.25">
      <c r="A298" s="288" t="s">
        <v>681</v>
      </c>
      <c r="B298" s="270" t="s">
        <v>62</v>
      </c>
      <c r="C298" s="287" t="s">
        <v>750</v>
      </c>
      <c r="D298" s="298">
        <v>0</v>
      </c>
      <c r="E298" s="298">
        <v>0</v>
      </c>
      <c r="F298" s="298">
        <v>0</v>
      </c>
      <c r="G298" s="298">
        <v>0</v>
      </c>
      <c r="H298" s="299">
        <v>0</v>
      </c>
      <c r="I298" s="299">
        <v>0</v>
      </c>
      <c r="J298" s="299">
        <v>0</v>
      </c>
      <c r="K298" s="299">
        <v>0</v>
      </c>
      <c r="L298" s="299">
        <v>0</v>
      </c>
      <c r="M298" s="299">
        <v>0</v>
      </c>
      <c r="N298" s="299">
        <v>0</v>
      </c>
      <c r="O298" s="299">
        <v>0</v>
      </c>
      <c r="P298" s="299">
        <v>0</v>
      </c>
      <c r="Q298" s="299">
        <v>0</v>
      </c>
      <c r="R298" s="299">
        <v>0</v>
      </c>
      <c r="S298" s="299">
        <v>0</v>
      </c>
    </row>
    <row r="299" spans="1:19" s="282" customFormat="1" ht="18.75" customHeight="1" x14ac:dyDescent="0.25">
      <c r="A299" s="288" t="s">
        <v>682</v>
      </c>
      <c r="B299" s="136" t="s">
        <v>700</v>
      </c>
      <c r="C299" s="287" t="s">
        <v>750</v>
      </c>
      <c r="D299" s="298">
        <v>0</v>
      </c>
      <c r="E299" s="298">
        <v>0</v>
      </c>
      <c r="F299" s="298">
        <v>0</v>
      </c>
      <c r="G299" s="298">
        <v>0</v>
      </c>
      <c r="H299" s="299">
        <v>0</v>
      </c>
      <c r="I299" s="299">
        <v>0</v>
      </c>
      <c r="J299" s="299">
        <v>0</v>
      </c>
      <c r="K299" s="299">
        <v>0</v>
      </c>
      <c r="L299" s="299">
        <v>0</v>
      </c>
      <c r="M299" s="299">
        <v>0</v>
      </c>
      <c r="N299" s="299">
        <v>0</v>
      </c>
      <c r="O299" s="299">
        <v>0</v>
      </c>
      <c r="P299" s="299">
        <v>0</v>
      </c>
      <c r="Q299" s="299">
        <v>0</v>
      </c>
      <c r="R299" s="299">
        <v>0</v>
      </c>
      <c r="S299" s="299">
        <v>0</v>
      </c>
    </row>
    <row r="300" spans="1:19" s="282" customFormat="1" ht="18.75" customHeight="1" x14ac:dyDescent="0.25">
      <c r="A300" s="288" t="s">
        <v>687</v>
      </c>
      <c r="B300" s="270" t="s">
        <v>62</v>
      </c>
      <c r="C300" s="287" t="s">
        <v>750</v>
      </c>
      <c r="D300" s="298">
        <v>0</v>
      </c>
      <c r="E300" s="298">
        <v>0</v>
      </c>
      <c r="F300" s="298">
        <v>0</v>
      </c>
      <c r="G300" s="298">
        <v>0</v>
      </c>
      <c r="H300" s="299">
        <v>0</v>
      </c>
      <c r="I300" s="299">
        <v>0</v>
      </c>
      <c r="J300" s="299">
        <v>0</v>
      </c>
      <c r="K300" s="299">
        <v>0</v>
      </c>
      <c r="L300" s="299">
        <v>0</v>
      </c>
      <c r="M300" s="299">
        <v>0</v>
      </c>
      <c r="N300" s="299">
        <v>0</v>
      </c>
      <c r="O300" s="299">
        <v>0</v>
      </c>
      <c r="P300" s="299">
        <v>0</v>
      </c>
      <c r="Q300" s="299">
        <v>0</v>
      </c>
      <c r="R300" s="299">
        <v>0</v>
      </c>
      <c r="S300" s="299">
        <v>0</v>
      </c>
    </row>
    <row r="301" spans="1:19" s="282" customFormat="1" ht="18.75" customHeight="1" x14ac:dyDescent="0.25">
      <c r="A301" s="288" t="s">
        <v>683</v>
      </c>
      <c r="B301" s="136" t="s">
        <v>701</v>
      </c>
      <c r="C301" s="287" t="s">
        <v>750</v>
      </c>
      <c r="D301" s="298">
        <v>21.7</v>
      </c>
      <c r="E301" s="298">
        <v>22</v>
      </c>
      <c r="F301" s="298">
        <v>22</v>
      </c>
      <c r="G301" s="298">
        <v>22</v>
      </c>
      <c r="H301" s="299">
        <v>22</v>
      </c>
      <c r="I301" s="299">
        <v>22</v>
      </c>
      <c r="J301" s="299">
        <v>22</v>
      </c>
      <c r="K301" s="299">
        <v>27.3</v>
      </c>
      <c r="L301" s="299">
        <v>22.880000000000003</v>
      </c>
      <c r="M301" s="299">
        <v>28.392000000000003</v>
      </c>
      <c r="N301" s="299">
        <v>23.795200000000005</v>
      </c>
      <c r="O301" s="299">
        <v>23.795200000000005</v>
      </c>
      <c r="P301" s="299">
        <v>24.747008000000005</v>
      </c>
      <c r="Q301" s="299">
        <v>24.747008000000005</v>
      </c>
      <c r="R301" s="299" t="s">
        <v>286</v>
      </c>
      <c r="S301" s="299" t="s">
        <v>286</v>
      </c>
    </row>
    <row r="302" spans="1:19" s="282" customFormat="1" ht="18.75" customHeight="1" x14ac:dyDescent="0.25">
      <c r="A302" s="288" t="s">
        <v>688</v>
      </c>
      <c r="B302" s="270" t="s">
        <v>62</v>
      </c>
      <c r="C302" s="287" t="s">
        <v>750</v>
      </c>
      <c r="D302" s="298">
        <v>0</v>
      </c>
      <c r="E302" s="298">
        <v>0</v>
      </c>
      <c r="F302" s="298">
        <v>0</v>
      </c>
      <c r="G302" s="298">
        <v>0</v>
      </c>
      <c r="H302" s="299">
        <v>0</v>
      </c>
      <c r="I302" s="299">
        <v>0</v>
      </c>
      <c r="J302" s="299">
        <v>0</v>
      </c>
      <c r="K302" s="299">
        <v>0</v>
      </c>
      <c r="L302" s="299">
        <v>0</v>
      </c>
      <c r="M302" s="299">
        <v>0</v>
      </c>
      <c r="N302" s="299">
        <v>0</v>
      </c>
      <c r="O302" s="299">
        <v>0</v>
      </c>
      <c r="P302" s="299">
        <v>0</v>
      </c>
      <c r="Q302" s="299">
        <v>0</v>
      </c>
      <c r="R302" s="299" t="s">
        <v>286</v>
      </c>
      <c r="S302" s="299" t="s">
        <v>286</v>
      </c>
    </row>
    <row r="303" spans="1:19" s="282" customFormat="1" ht="18.75" customHeight="1" x14ac:dyDescent="0.25">
      <c r="A303" s="288" t="s">
        <v>684</v>
      </c>
      <c r="B303" s="136" t="s">
        <v>702</v>
      </c>
      <c r="C303" s="287" t="s">
        <v>750</v>
      </c>
      <c r="D303" s="298">
        <v>26.200000000000003</v>
      </c>
      <c r="E303" s="298">
        <v>32.6</v>
      </c>
      <c r="F303" s="298">
        <v>32.6</v>
      </c>
      <c r="G303" s="298">
        <v>32.6</v>
      </c>
      <c r="H303" s="299">
        <v>32.6</v>
      </c>
      <c r="I303" s="299">
        <v>32.6</v>
      </c>
      <c r="J303" s="299">
        <v>32.6</v>
      </c>
      <c r="K303" s="299">
        <v>47</v>
      </c>
      <c r="L303" s="299">
        <v>32.6</v>
      </c>
      <c r="M303" s="299">
        <v>47</v>
      </c>
      <c r="N303" s="299">
        <v>32.6</v>
      </c>
      <c r="O303" s="299">
        <v>32.6</v>
      </c>
      <c r="P303" s="299">
        <v>32.6</v>
      </c>
      <c r="Q303" s="299">
        <v>32.6</v>
      </c>
      <c r="R303" s="299" t="s">
        <v>286</v>
      </c>
      <c r="S303" s="299" t="s">
        <v>286</v>
      </c>
    </row>
    <row r="304" spans="1:19" s="282" customFormat="1" ht="18.75" customHeight="1" x14ac:dyDescent="0.25">
      <c r="A304" s="288" t="s">
        <v>689</v>
      </c>
      <c r="B304" s="270" t="s">
        <v>62</v>
      </c>
      <c r="C304" s="287" t="s">
        <v>750</v>
      </c>
      <c r="D304" s="298">
        <v>0</v>
      </c>
      <c r="E304" s="298">
        <v>0</v>
      </c>
      <c r="F304" s="298">
        <v>0</v>
      </c>
      <c r="G304" s="298">
        <v>0</v>
      </c>
      <c r="H304" s="299">
        <v>0</v>
      </c>
      <c r="I304" s="299">
        <v>0</v>
      </c>
      <c r="J304" s="299">
        <v>0</v>
      </c>
      <c r="K304" s="299">
        <v>0</v>
      </c>
      <c r="L304" s="299">
        <v>0</v>
      </c>
      <c r="M304" s="299">
        <v>0</v>
      </c>
      <c r="N304" s="299">
        <v>0</v>
      </c>
      <c r="O304" s="299">
        <v>0</v>
      </c>
      <c r="P304" s="299">
        <v>0</v>
      </c>
      <c r="Q304" s="299">
        <v>0</v>
      </c>
      <c r="R304" s="299" t="s">
        <v>286</v>
      </c>
      <c r="S304" s="299" t="s">
        <v>286</v>
      </c>
    </row>
    <row r="305" spans="1:20" s="282" customFormat="1" ht="18.75" customHeight="1" x14ac:dyDescent="0.25">
      <c r="A305" s="288" t="s">
        <v>685</v>
      </c>
      <c r="B305" s="136" t="s">
        <v>703</v>
      </c>
      <c r="C305" s="287" t="s">
        <v>750</v>
      </c>
      <c r="D305" s="298">
        <v>0</v>
      </c>
      <c r="E305" s="298">
        <v>0</v>
      </c>
      <c r="F305" s="298">
        <v>0</v>
      </c>
      <c r="G305" s="298">
        <v>0</v>
      </c>
      <c r="H305" s="299">
        <v>0</v>
      </c>
      <c r="I305" s="299">
        <v>0</v>
      </c>
      <c r="J305" s="299">
        <v>0</v>
      </c>
      <c r="K305" s="299">
        <v>0</v>
      </c>
      <c r="L305" s="299">
        <v>0</v>
      </c>
      <c r="M305" s="299">
        <v>0</v>
      </c>
      <c r="N305" s="299">
        <v>0</v>
      </c>
      <c r="O305" s="299">
        <v>0</v>
      </c>
      <c r="P305" s="299">
        <v>0</v>
      </c>
      <c r="Q305" s="299">
        <v>0</v>
      </c>
      <c r="R305" s="299" t="s">
        <v>286</v>
      </c>
      <c r="S305" s="299" t="s">
        <v>286</v>
      </c>
    </row>
    <row r="306" spans="1:20" s="282" customFormat="1" ht="18.75" customHeight="1" x14ac:dyDescent="0.25">
      <c r="A306" s="288" t="s">
        <v>690</v>
      </c>
      <c r="B306" s="270" t="s">
        <v>62</v>
      </c>
      <c r="C306" s="287" t="s">
        <v>750</v>
      </c>
      <c r="D306" s="298">
        <v>0</v>
      </c>
      <c r="E306" s="298">
        <v>0</v>
      </c>
      <c r="F306" s="298">
        <v>0</v>
      </c>
      <c r="G306" s="298">
        <v>0</v>
      </c>
      <c r="H306" s="299">
        <v>0</v>
      </c>
      <c r="I306" s="299">
        <v>0</v>
      </c>
      <c r="J306" s="299">
        <v>0</v>
      </c>
      <c r="K306" s="299">
        <v>0</v>
      </c>
      <c r="L306" s="299">
        <v>0</v>
      </c>
      <c r="M306" s="299">
        <v>0</v>
      </c>
      <c r="N306" s="299">
        <v>0</v>
      </c>
      <c r="O306" s="299">
        <v>0</v>
      </c>
      <c r="P306" s="299">
        <v>0</v>
      </c>
      <c r="Q306" s="299">
        <v>0</v>
      </c>
      <c r="R306" s="299" t="s">
        <v>286</v>
      </c>
      <c r="S306" s="299" t="s">
        <v>286</v>
      </c>
    </row>
    <row r="307" spans="1:20" s="282" customFormat="1" ht="31.5" customHeight="1" x14ac:dyDescent="0.25">
      <c r="A307" s="288" t="s">
        <v>686</v>
      </c>
      <c r="B307" s="136" t="s">
        <v>735</v>
      </c>
      <c r="C307" s="287" t="s">
        <v>750</v>
      </c>
      <c r="D307" s="298">
        <v>0</v>
      </c>
      <c r="E307" s="298">
        <v>0</v>
      </c>
      <c r="F307" s="298">
        <v>0</v>
      </c>
      <c r="G307" s="298">
        <v>0</v>
      </c>
      <c r="H307" s="299">
        <v>0</v>
      </c>
      <c r="I307" s="299">
        <v>0</v>
      </c>
      <c r="J307" s="299">
        <v>0</v>
      </c>
      <c r="K307" s="299">
        <v>0</v>
      </c>
      <c r="L307" s="299">
        <v>0</v>
      </c>
      <c r="M307" s="299">
        <v>0</v>
      </c>
      <c r="N307" s="299">
        <v>0</v>
      </c>
      <c r="O307" s="299">
        <v>0</v>
      </c>
      <c r="P307" s="299">
        <v>0</v>
      </c>
      <c r="Q307" s="299">
        <v>0</v>
      </c>
      <c r="R307" s="299" t="s">
        <v>286</v>
      </c>
      <c r="S307" s="299" t="s">
        <v>286</v>
      </c>
    </row>
    <row r="308" spans="1:20" s="282" customFormat="1" ht="18.75" customHeight="1" x14ac:dyDescent="0.25">
      <c r="A308" s="288" t="s">
        <v>691</v>
      </c>
      <c r="B308" s="270" t="s">
        <v>62</v>
      </c>
      <c r="C308" s="287" t="s">
        <v>750</v>
      </c>
      <c r="D308" s="298">
        <v>0</v>
      </c>
      <c r="E308" s="298">
        <v>0</v>
      </c>
      <c r="F308" s="298">
        <v>0</v>
      </c>
      <c r="G308" s="298">
        <v>0</v>
      </c>
      <c r="H308" s="299">
        <v>0</v>
      </c>
      <c r="I308" s="299">
        <v>0</v>
      </c>
      <c r="J308" s="299">
        <v>0</v>
      </c>
      <c r="K308" s="299">
        <v>0</v>
      </c>
      <c r="L308" s="299">
        <v>0</v>
      </c>
      <c r="M308" s="299">
        <v>0</v>
      </c>
      <c r="N308" s="299">
        <v>0</v>
      </c>
      <c r="O308" s="299">
        <v>0</v>
      </c>
      <c r="P308" s="299">
        <v>0</v>
      </c>
      <c r="Q308" s="299">
        <v>0</v>
      </c>
      <c r="R308" s="299" t="s">
        <v>286</v>
      </c>
      <c r="S308" s="299" t="s">
        <v>286</v>
      </c>
    </row>
    <row r="309" spans="1:20" s="282" customFormat="1" ht="18.75" customHeight="1" x14ac:dyDescent="0.25">
      <c r="A309" s="288" t="s">
        <v>913</v>
      </c>
      <c r="B309" s="270" t="s">
        <v>914</v>
      </c>
      <c r="C309" s="287" t="s">
        <v>750</v>
      </c>
      <c r="D309" s="298">
        <v>27.744000000000028</v>
      </c>
      <c r="E309" s="298">
        <v>23.499999999999908</v>
      </c>
      <c r="F309" s="298">
        <v>23.499999999999908</v>
      </c>
      <c r="G309" s="298">
        <v>23.499999999999908</v>
      </c>
      <c r="H309" s="299">
        <v>23.499999999999908</v>
      </c>
      <c r="I309" s="299">
        <v>23.499999999999908</v>
      </c>
      <c r="J309" s="299">
        <v>23.499999999999908</v>
      </c>
      <c r="K309" s="299">
        <v>37.400000000000048</v>
      </c>
      <c r="L309" s="299">
        <v>23.499999999999908</v>
      </c>
      <c r="M309" s="299">
        <v>37.400000000000048</v>
      </c>
      <c r="N309" s="299">
        <v>23.499999999999908</v>
      </c>
      <c r="O309" s="299">
        <v>23.499999999999908</v>
      </c>
      <c r="P309" s="299">
        <v>23.499999999999908</v>
      </c>
      <c r="Q309" s="299">
        <v>23.499999999999908</v>
      </c>
      <c r="R309" s="299" t="s">
        <v>286</v>
      </c>
      <c r="S309" s="299" t="s">
        <v>286</v>
      </c>
    </row>
    <row r="310" spans="1:20" s="282" customFormat="1" ht="18.75" customHeight="1" x14ac:dyDescent="0.25">
      <c r="A310" s="288" t="s">
        <v>1120</v>
      </c>
      <c r="B310" s="270" t="s">
        <v>62</v>
      </c>
      <c r="C310" s="287" t="s">
        <v>750</v>
      </c>
      <c r="D310" s="298">
        <v>0</v>
      </c>
      <c r="E310" s="298">
        <v>0</v>
      </c>
      <c r="F310" s="298">
        <v>0</v>
      </c>
      <c r="G310" s="298">
        <v>0</v>
      </c>
      <c r="H310" s="299">
        <v>0</v>
      </c>
      <c r="I310" s="299">
        <v>0</v>
      </c>
      <c r="J310" s="299">
        <v>0</v>
      </c>
      <c r="K310" s="299">
        <v>0</v>
      </c>
      <c r="L310" s="299">
        <v>0</v>
      </c>
      <c r="M310" s="299">
        <v>0</v>
      </c>
      <c r="N310" s="299">
        <v>0</v>
      </c>
      <c r="O310" s="299">
        <v>0</v>
      </c>
      <c r="P310" s="299">
        <v>0</v>
      </c>
      <c r="Q310" s="299">
        <v>0</v>
      </c>
      <c r="R310" s="299" t="s">
        <v>286</v>
      </c>
      <c r="S310" s="299" t="s">
        <v>286</v>
      </c>
    </row>
    <row r="311" spans="1:20" s="284" customFormat="1" ht="18.75" customHeight="1" x14ac:dyDescent="0.25">
      <c r="A311" s="311" t="s">
        <v>1111</v>
      </c>
      <c r="B311" s="136" t="s">
        <v>1110</v>
      </c>
      <c r="C311" s="287" t="s">
        <v>750</v>
      </c>
      <c r="D311" s="298">
        <v>0</v>
      </c>
      <c r="E311" s="298">
        <v>0</v>
      </c>
      <c r="F311" s="298">
        <v>0</v>
      </c>
      <c r="G311" s="298">
        <v>0</v>
      </c>
      <c r="H311" s="299">
        <v>1.0198306970210866</v>
      </c>
      <c r="I311" s="299">
        <v>1.0198306970210866</v>
      </c>
      <c r="J311" s="299">
        <v>0.98130614893570589</v>
      </c>
      <c r="K311" s="299">
        <v>0</v>
      </c>
      <c r="L311" s="299">
        <v>0</v>
      </c>
      <c r="M311" s="299">
        <v>0</v>
      </c>
      <c r="N311" s="299">
        <v>0</v>
      </c>
      <c r="O311" s="299">
        <v>0</v>
      </c>
      <c r="P311" s="299">
        <v>0</v>
      </c>
      <c r="Q311" s="299">
        <v>0</v>
      </c>
      <c r="R311" s="299">
        <v>0</v>
      </c>
      <c r="S311" s="299">
        <v>0</v>
      </c>
      <c r="T311" s="282"/>
    </row>
    <row r="312" spans="1:20" s="282" customFormat="1" ht="32.25" customHeight="1" x14ac:dyDescent="0.25">
      <c r="A312" s="288" t="s">
        <v>571</v>
      </c>
      <c r="B312" s="269" t="s">
        <v>1037</v>
      </c>
      <c r="C312" s="287" t="s">
        <v>33</v>
      </c>
      <c r="D312" s="298">
        <v>1.1060189189517462</v>
      </c>
      <c r="E312" s="298">
        <v>1.1658214938842328</v>
      </c>
      <c r="F312" s="298">
        <v>1.3225735710181294</v>
      </c>
      <c r="G312" s="298">
        <v>1.3225735710181294</v>
      </c>
      <c r="H312" s="302">
        <v>1.0198306970210866</v>
      </c>
      <c r="I312" s="302">
        <v>1.0198306970210866</v>
      </c>
      <c r="J312" s="302">
        <v>0.98130614893570589</v>
      </c>
      <c r="K312" s="302">
        <v>1.2120816438732733</v>
      </c>
      <c r="L312" s="302">
        <v>0.97400652178363567</v>
      </c>
      <c r="M312" s="302">
        <v>1.1359955092651375</v>
      </c>
      <c r="N312" s="302">
        <v>0.96681869491520678</v>
      </c>
      <c r="O312" s="302">
        <v>0.96681869491520678</v>
      </c>
      <c r="P312" s="302">
        <v>0.95968884731963677</v>
      </c>
      <c r="Q312" s="302">
        <v>0.96329653598458742</v>
      </c>
      <c r="R312" s="302">
        <v>0.97885956202231861</v>
      </c>
      <c r="S312" s="302">
        <v>1.0267614075261131</v>
      </c>
    </row>
    <row r="313" spans="1:20" s="282" customFormat="1" x14ac:dyDescent="0.25">
      <c r="A313" s="288" t="s">
        <v>692</v>
      </c>
      <c r="B313" s="136" t="s">
        <v>948</v>
      </c>
      <c r="C313" s="287" t="s">
        <v>33</v>
      </c>
      <c r="D313" s="298">
        <v>0</v>
      </c>
      <c r="E313" s="298">
        <v>0</v>
      </c>
      <c r="F313" s="298">
        <v>0</v>
      </c>
      <c r="G313" s="298">
        <v>0</v>
      </c>
      <c r="H313" s="302">
        <v>0</v>
      </c>
      <c r="I313" s="302">
        <v>0</v>
      </c>
      <c r="J313" s="302">
        <v>0</v>
      </c>
      <c r="K313" s="302">
        <v>1.094788674599918</v>
      </c>
      <c r="L313" s="302">
        <v>0</v>
      </c>
      <c r="M313" s="302">
        <v>0</v>
      </c>
      <c r="N313" s="302">
        <v>0</v>
      </c>
      <c r="O313" s="302">
        <v>0</v>
      </c>
      <c r="P313" s="302">
        <v>0</v>
      </c>
      <c r="Q313" s="302">
        <v>0</v>
      </c>
      <c r="R313" s="302">
        <v>0</v>
      </c>
      <c r="S313" s="302">
        <v>0</v>
      </c>
    </row>
    <row r="314" spans="1:20" s="282" customFormat="1" ht="31.5" customHeight="1" x14ac:dyDescent="0.25">
      <c r="A314" s="288" t="s">
        <v>915</v>
      </c>
      <c r="B314" s="136" t="s">
        <v>949</v>
      </c>
      <c r="C314" s="287" t="s">
        <v>33</v>
      </c>
      <c r="D314" s="298">
        <v>0</v>
      </c>
      <c r="E314" s="298">
        <v>0</v>
      </c>
      <c r="F314" s="298">
        <v>0</v>
      </c>
      <c r="G314" s="298">
        <v>0</v>
      </c>
      <c r="H314" s="302">
        <v>0</v>
      </c>
      <c r="I314" s="302">
        <v>0</v>
      </c>
      <c r="J314" s="302">
        <v>0</v>
      </c>
      <c r="K314" s="302">
        <v>0</v>
      </c>
      <c r="L314" s="302">
        <v>0</v>
      </c>
      <c r="M314" s="302">
        <v>0</v>
      </c>
      <c r="N314" s="302">
        <v>0</v>
      </c>
      <c r="O314" s="302">
        <v>0</v>
      </c>
      <c r="P314" s="302">
        <v>0</v>
      </c>
      <c r="Q314" s="302">
        <v>0</v>
      </c>
      <c r="R314" s="302">
        <v>0</v>
      </c>
      <c r="S314" s="302">
        <v>0</v>
      </c>
    </row>
    <row r="315" spans="1:20" s="282" customFormat="1" ht="31.5" customHeight="1" x14ac:dyDescent="0.25">
      <c r="A315" s="288" t="s">
        <v>916</v>
      </c>
      <c r="B315" s="136" t="s">
        <v>950</v>
      </c>
      <c r="C315" s="287" t="s">
        <v>33</v>
      </c>
      <c r="D315" s="298">
        <v>0</v>
      </c>
      <c r="E315" s="298">
        <v>0</v>
      </c>
      <c r="F315" s="298">
        <v>0</v>
      </c>
      <c r="G315" s="298">
        <v>0</v>
      </c>
      <c r="H315" s="302">
        <v>0</v>
      </c>
      <c r="I315" s="302">
        <v>0</v>
      </c>
      <c r="J315" s="302">
        <v>0</v>
      </c>
      <c r="K315" s="302">
        <v>0</v>
      </c>
      <c r="L315" s="302">
        <v>0</v>
      </c>
      <c r="M315" s="302">
        <v>0</v>
      </c>
      <c r="N315" s="302">
        <v>0</v>
      </c>
      <c r="O315" s="302">
        <v>0</v>
      </c>
      <c r="P315" s="302">
        <v>0</v>
      </c>
      <c r="Q315" s="302">
        <v>0</v>
      </c>
      <c r="R315" s="302">
        <v>0</v>
      </c>
      <c r="S315" s="302">
        <v>0</v>
      </c>
    </row>
    <row r="316" spans="1:20" s="282" customFormat="1" ht="31.5" customHeight="1" x14ac:dyDescent="0.25">
      <c r="A316" s="288" t="s">
        <v>999</v>
      </c>
      <c r="B316" s="136" t="s">
        <v>951</v>
      </c>
      <c r="C316" s="287" t="s">
        <v>33</v>
      </c>
      <c r="D316" s="298">
        <v>0.34933498520041351</v>
      </c>
      <c r="E316" s="298">
        <v>0.32423965908322211</v>
      </c>
      <c r="F316" s="298">
        <v>0.38346112887258926</v>
      </c>
      <c r="G316" s="298">
        <v>0.38346112887258926</v>
      </c>
      <c r="H316" s="302">
        <v>0.2387017142285893</v>
      </c>
      <c r="I316" s="302">
        <v>0.2387017142285893</v>
      </c>
      <c r="J316" s="302">
        <v>0.23575477948502649</v>
      </c>
      <c r="K316" s="302">
        <v>0</v>
      </c>
      <c r="L316" s="302">
        <v>0.23395512467979732</v>
      </c>
      <c r="M316" s="302">
        <v>1.081272765036956</v>
      </c>
      <c r="N316" s="302">
        <v>0.23216920769750884</v>
      </c>
      <c r="O316" s="302">
        <v>0.23216920769750884</v>
      </c>
      <c r="P316" s="302">
        <v>0.23039692366928358</v>
      </c>
      <c r="Q316" s="302">
        <v>0.23127967050326548</v>
      </c>
      <c r="R316" s="302">
        <v>0.23400282583259374</v>
      </c>
      <c r="S316" s="302">
        <v>0.52008019098858149</v>
      </c>
    </row>
    <row r="317" spans="1:20" s="282" customFormat="1" ht="18.75" customHeight="1" x14ac:dyDescent="0.25">
      <c r="A317" s="288" t="s">
        <v>693</v>
      </c>
      <c r="B317" s="268" t="s">
        <v>1059</v>
      </c>
      <c r="C317" s="287" t="s">
        <v>33</v>
      </c>
      <c r="D317" s="298">
        <v>0.63839875596358031</v>
      </c>
      <c r="E317" s="298">
        <v>0.57565724224738901</v>
      </c>
      <c r="F317" s="298">
        <v>0.619747923938615</v>
      </c>
      <c r="G317" s="298">
        <v>0.619747923938615</v>
      </c>
      <c r="H317" s="302">
        <v>0.3572797516541879</v>
      </c>
      <c r="I317" s="302">
        <v>0.3572797516541879</v>
      </c>
      <c r="J317" s="302">
        <v>0.35286889052265469</v>
      </c>
      <c r="K317" s="302">
        <v>1.1331670822942643</v>
      </c>
      <c r="L317" s="302">
        <v>0.35017523486981</v>
      </c>
      <c r="M317" s="302">
        <v>1.093222417055691</v>
      </c>
      <c r="N317" s="302">
        <v>0.34750214147385733</v>
      </c>
      <c r="O317" s="302">
        <v>0.34750214147385733</v>
      </c>
      <c r="P317" s="302">
        <v>0.34484945337100348</v>
      </c>
      <c r="Q317" s="302">
        <v>0.34617071564445556</v>
      </c>
      <c r="R317" s="302">
        <v>0.35024663216194851</v>
      </c>
      <c r="S317" s="302">
        <v>0.58519331815528475</v>
      </c>
    </row>
    <row r="318" spans="1:20" s="282" customFormat="1" ht="18.75" customHeight="1" x14ac:dyDescent="0.25">
      <c r="A318" s="288" t="s">
        <v>694</v>
      </c>
      <c r="B318" s="268" t="s">
        <v>952</v>
      </c>
      <c r="C318" s="287" t="s">
        <v>33</v>
      </c>
      <c r="D318" s="298">
        <v>0</v>
      </c>
      <c r="E318" s="298">
        <v>0</v>
      </c>
      <c r="F318" s="298">
        <v>0</v>
      </c>
      <c r="G318" s="298">
        <v>0</v>
      </c>
      <c r="H318" s="302">
        <v>0</v>
      </c>
      <c r="I318" s="302">
        <v>0</v>
      </c>
      <c r="J318" s="302">
        <v>0</v>
      </c>
      <c r="K318" s="302">
        <v>0</v>
      </c>
      <c r="L318" s="302">
        <v>0</v>
      </c>
      <c r="M318" s="302">
        <v>0</v>
      </c>
      <c r="N318" s="302">
        <v>0</v>
      </c>
      <c r="O318" s="302">
        <v>0</v>
      </c>
      <c r="P318" s="302">
        <v>0</v>
      </c>
      <c r="Q318" s="302">
        <v>0</v>
      </c>
      <c r="R318" s="302">
        <v>0</v>
      </c>
      <c r="S318" s="302">
        <v>0</v>
      </c>
    </row>
    <row r="319" spans="1:20" s="282" customFormat="1" ht="18.75" customHeight="1" x14ac:dyDescent="0.25">
      <c r="A319" s="288" t="s">
        <v>695</v>
      </c>
      <c r="B319" s="268" t="s">
        <v>1052</v>
      </c>
      <c r="C319" s="287" t="s">
        <v>33</v>
      </c>
      <c r="D319" s="298">
        <v>0</v>
      </c>
      <c r="E319" s="298">
        <v>0</v>
      </c>
      <c r="F319" s="298">
        <v>0</v>
      </c>
      <c r="G319" s="298">
        <v>0</v>
      </c>
      <c r="H319" s="302">
        <v>0</v>
      </c>
      <c r="I319" s="302">
        <v>0</v>
      </c>
      <c r="J319" s="302">
        <v>0</v>
      </c>
      <c r="K319" s="302">
        <v>0</v>
      </c>
      <c r="L319" s="302">
        <v>0</v>
      </c>
      <c r="M319" s="302">
        <v>0</v>
      </c>
      <c r="N319" s="302">
        <v>0</v>
      </c>
      <c r="O319" s="302">
        <v>0</v>
      </c>
      <c r="P319" s="302">
        <v>0</v>
      </c>
      <c r="Q319" s="302">
        <v>0</v>
      </c>
      <c r="R319" s="302">
        <v>0</v>
      </c>
      <c r="S319" s="302">
        <v>0</v>
      </c>
    </row>
    <row r="320" spans="1:20" s="282" customFormat="1" ht="19.5" customHeight="1" x14ac:dyDescent="0.25">
      <c r="A320" s="288" t="s">
        <v>696</v>
      </c>
      <c r="B320" s="268" t="s">
        <v>953</v>
      </c>
      <c r="C320" s="287" t="s">
        <v>33</v>
      </c>
      <c r="D320" s="298">
        <v>0</v>
      </c>
      <c r="E320" s="298">
        <v>0</v>
      </c>
      <c r="F320" s="298">
        <v>0</v>
      </c>
      <c r="G320" s="298">
        <v>0</v>
      </c>
      <c r="H320" s="302">
        <v>0</v>
      </c>
      <c r="I320" s="302">
        <v>0</v>
      </c>
      <c r="J320" s="302">
        <v>0</v>
      </c>
      <c r="K320" s="302">
        <v>0</v>
      </c>
      <c r="L320" s="302">
        <v>0</v>
      </c>
      <c r="M320" s="302">
        <v>0</v>
      </c>
      <c r="N320" s="302">
        <v>0</v>
      </c>
      <c r="O320" s="302">
        <v>0</v>
      </c>
      <c r="P320" s="302">
        <v>0</v>
      </c>
      <c r="Q320" s="302">
        <v>0</v>
      </c>
      <c r="R320" s="302">
        <v>0</v>
      </c>
      <c r="S320" s="302">
        <v>0</v>
      </c>
    </row>
    <row r="321" spans="1:20" s="282" customFormat="1" ht="19.5" customHeight="1" x14ac:dyDescent="0.25">
      <c r="A321" s="288" t="s">
        <v>697</v>
      </c>
      <c r="B321" s="268" t="s">
        <v>1060</v>
      </c>
      <c r="C321" s="287" t="s">
        <v>33</v>
      </c>
      <c r="D321" s="298">
        <v>0</v>
      </c>
      <c r="E321" s="298">
        <v>0</v>
      </c>
      <c r="F321" s="298">
        <v>0</v>
      </c>
      <c r="G321" s="298">
        <v>0</v>
      </c>
      <c r="H321" s="302">
        <v>0</v>
      </c>
      <c r="I321" s="302">
        <v>0</v>
      </c>
      <c r="J321" s="302">
        <v>0</v>
      </c>
      <c r="K321" s="302">
        <v>0</v>
      </c>
      <c r="L321" s="302">
        <v>0</v>
      </c>
      <c r="M321" s="302">
        <v>0</v>
      </c>
      <c r="N321" s="302">
        <v>0</v>
      </c>
      <c r="O321" s="302">
        <v>0</v>
      </c>
      <c r="P321" s="302">
        <v>0</v>
      </c>
      <c r="Q321" s="302">
        <v>0</v>
      </c>
      <c r="R321" s="302">
        <v>0</v>
      </c>
      <c r="S321" s="302">
        <v>0</v>
      </c>
    </row>
    <row r="322" spans="1:20" s="282" customFormat="1" ht="36.75" customHeight="1" x14ac:dyDescent="0.25">
      <c r="A322" s="288" t="s">
        <v>698</v>
      </c>
      <c r="B322" s="136" t="s">
        <v>1038</v>
      </c>
      <c r="C322" s="287" t="s">
        <v>33</v>
      </c>
      <c r="D322" s="298">
        <v>0</v>
      </c>
      <c r="E322" s="298">
        <v>0</v>
      </c>
      <c r="F322" s="298">
        <v>0</v>
      </c>
      <c r="G322" s="298">
        <v>0</v>
      </c>
      <c r="H322" s="302">
        <v>0</v>
      </c>
      <c r="I322" s="302">
        <v>0</v>
      </c>
      <c r="J322" s="302">
        <v>0</v>
      </c>
      <c r="K322" s="302">
        <v>0</v>
      </c>
      <c r="L322" s="302">
        <v>0</v>
      </c>
      <c r="M322" s="302">
        <v>0</v>
      </c>
      <c r="N322" s="302">
        <v>0</v>
      </c>
      <c r="O322" s="302">
        <v>0</v>
      </c>
      <c r="P322" s="302">
        <v>0</v>
      </c>
      <c r="Q322" s="302">
        <v>0</v>
      </c>
      <c r="R322" s="302">
        <v>0</v>
      </c>
      <c r="S322" s="302">
        <v>0</v>
      </c>
    </row>
    <row r="323" spans="1:20" s="282" customFormat="1" ht="19.5" customHeight="1" x14ac:dyDescent="0.25">
      <c r="A323" s="288" t="s">
        <v>1077</v>
      </c>
      <c r="B323" s="277" t="s">
        <v>644</v>
      </c>
      <c r="C323" s="287" t="s">
        <v>33</v>
      </c>
      <c r="D323" s="298">
        <v>0</v>
      </c>
      <c r="E323" s="298">
        <v>0</v>
      </c>
      <c r="F323" s="298">
        <v>0</v>
      </c>
      <c r="G323" s="298">
        <v>0</v>
      </c>
      <c r="H323" s="302">
        <v>0</v>
      </c>
      <c r="I323" s="302">
        <v>0</v>
      </c>
      <c r="J323" s="302">
        <v>0</v>
      </c>
      <c r="K323" s="302">
        <v>0</v>
      </c>
      <c r="L323" s="302">
        <v>0</v>
      </c>
      <c r="M323" s="302">
        <v>0</v>
      </c>
      <c r="N323" s="302">
        <v>0</v>
      </c>
      <c r="O323" s="302">
        <v>0</v>
      </c>
      <c r="P323" s="302">
        <v>0</v>
      </c>
      <c r="Q323" s="302">
        <v>0</v>
      </c>
      <c r="R323" s="302">
        <v>0</v>
      </c>
      <c r="S323" s="302">
        <v>0</v>
      </c>
    </row>
    <row r="324" spans="1:20" s="282" customFormat="1" ht="19.5" customHeight="1" x14ac:dyDescent="0.25">
      <c r="A324" s="288" t="s">
        <v>1078</v>
      </c>
      <c r="B324" s="277" t="s">
        <v>632</v>
      </c>
      <c r="C324" s="287" t="s">
        <v>33</v>
      </c>
      <c r="D324" s="298">
        <v>0</v>
      </c>
      <c r="E324" s="298">
        <v>0</v>
      </c>
      <c r="F324" s="298">
        <v>0</v>
      </c>
      <c r="G324" s="298">
        <v>0</v>
      </c>
      <c r="H324" s="302">
        <v>0</v>
      </c>
      <c r="I324" s="302">
        <v>0</v>
      </c>
      <c r="J324" s="302">
        <v>0</v>
      </c>
      <c r="K324" s="302">
        <v>0</v>
      </c>
      <c r="L324" s="302">
        <v>0</v>
      </c>
      <c r="M324" s="302">
        <v>0</v>
      </c>
      <c r="N324" s="302">
        <v>0</v>
      </c>
      <c r="O324" s="302">
        <v>0</v>
      </c>
      <c r="P324" s="302">
        <v>0</v>
      </c>
      <c r="Q324" s="302">
        <v>0</v>
      </c>
      <c r="R324" s="302">
        <v>0</v>
      </c>
      <c r="S324" s="302">
        <v>0</v>
      </c>
    </row>
    <row r="325" spans="1:20" s="282" customFormat="1" ht="15.6" customHeight="1" x14ac:dyDescent="0.25">
      <c r="A325" s="344" t="s">
        <v>1138</v>
      </c>
      <c r="B325" s="344"/>
      <c r="C325" s="344"/>
      <c r="D325" s="344"/>
      <c r="E325" s="344"/>
      <c r="F325" s="344"/>
      <c r="G325" s="344"/>
      <c r="H325" s="344"/>
      <c r="I325" s="344"/>
      <c r="J325" s="344"/>
      <c r="K325" s="344"/>
      <c r="L325" s="344"/>
      <c r="M325" s="344"/>
      <c r="N325" s="344"/>
      <c r="O325" s="344"/>
      <c r="P325" s="344"/>
      <c r="Q325" s="344"/>
      <c r="R325" s="344"/>
      <c r="S325" s="344"/>
    </row>
    <row r="326" spans="1:20" s="292" customFormat="1" ht="31.5" customHeight="1" x14ac:dyDescent="0.25">
      <c r="A326" s="288" t="s">
        <v>572</v>
      </c>
      <c r="B326" s="127" t="s">
        <v>609</v>
      </c>
      <c r="C326" s="287" t="s">
        <v>286</v>
      </c>
      <c r="D326" s="280" t="s">
        <v>590</v>
      </c>
      <c r="E326" s="280" t="s">
        <v>590</v>
      </c>
      <c r="F326" s="280" t="s">
        <v>590</v>
      </c>
      <c r="G326" s="280" t="s">
        <v>590</v>
      </c>
      <c r="H326" s="280" t="s">
        <v>590</v>
      </c>
      <c r="I326" s="280" t="s">
        <v>590</v>
      </c>
      <c r="J326" s="280" t="s">
        <v>590</v>
      </c>
      <c r="K326" s="280" t="s">
        <v>590</v>
      </c>
      <c r="L326" s="280" t="s">
        <v>590</v>
      </c>
      <c r="M326" s="280" t="s">
        <v>590</v>
      </c>
      <c r="N326" s="280" t="s">
        <v>590</v>
      </c>
      <c r="O326" s="280" t="s">
        <v>590</v>
      </c>
      <c r="P326" s="280" t="s">
        <v>590</v>
      </c>
      <c r="Q326" s="280" t="s">
        <v>590</v>
      </c>
      <c r="R326" s="280" t="s">
        <v>590</v>
      </c>
      <c r="S326" s="280" t="s">
        <v>590</v>
      </c>
      <c r="T326" s="282"/>
    </row>
    <row r="327" spans="1:20" ht="18.75" customHeight="1" x14ac:dyDescent="0.25">
      <c r="A327" s="288" t="s">
        <v>573</v>
      </c>
      <c r="B327" s="269" t="s">
        <v>610</v>
      </c>
      <c r="C327" s="287" t="s">
        <v>36</v>
      </c>
      <c r="D327" s="298">
        <v>35.86</v>
      </c>
      <c r="E327" s="298">
        <v>35.86</v>
      </c>
      <c r="F327" s="298">
        <v>35.86</v>
      </c>
      <c r="G327" s="298">
        <v>35.86</v>
      </c>
      <c r="H327" s="299">
        <v>35.86</v>
      </c>
      <c r="I327" s="299">
        <v>35.86</v>
      </c>
      <c r="J327" s="299">
        <v>35.86</v>
      </c>
      <c r="K327" s="299">
        <v>35.86</v>
      </c>
      <c r="L327" s="299">
        <v>35.86</v>
      </c>
      <c r="M327" s="299">
        <v>35.86</v>
      </c>
      <c r="N327" s="299">
        <v>35.86</v>
      </c>
      <c r="O327" s="299">
        <v>35.86</v>
      </c>
      <c r="P327" s="299">
        <v>35.86</v>
      </c>
      <c r="Q327" s="299">
        <v>35.86</v>
      </c>
      <c r="R327" s="299">
        <v>35.86</v>
      </c>
      <c r="S327" s="299">
        <v>35.86</v>
      </c>
      <c r="T327" s="282"/>
    </row>
    <row r="328" spans="1:20" ht="18.75" customHeight="1" x14ac:dyDescent="0.25">
      <c r="A328" s="288" t="s">
        <v>574</v>
      </c>
      <c r="B328" s="269" t="s">
        <v>611</v>
      </c>
      <c r="C328" s="287" t="s">
        <v>612</v>
      </c>
      <c r="D328" s="298">
        <v>36</v>
      </c>
      <c r="E328" s="298">
        <v>36</v>
      </c>
      <c r="F328" s="298">
        <v>36</v>
      </c>
      <c r="G328" s="298">
        <v>36</v>
      </c>
      <c r="H328" s="299">
        <v>36</v>
      </c>
      <c r="I328" s="299">
        <v>36</v>
      </c>
      <c r="J328" s="299">
        <v>36</v>
      </c>
      <c r="K328" s="299">
        <v>36</v>
      </c>
      <c r="L328" s="299">
        <v>36</v>
      </c>
      <c r="M328" s="299">
        <v>36</v>
      </c>
      <c r="N328" s="299">
        <v>36</v>
      </c>
      <c r="O328" s="299">
        <v>36</v>
      </c>
      <c r="P328" s="299">
        <v>36</v>
      </c>
      <c r="Q328" s="299">
        <v>36</v>
      </c>
      <c r="R328" s="299">
        <v>36</v>
      </c>
      <c r="S328" s="299">
        <v>36</v>
      </c>
      <c r="T328" s="282"/>
    </row>
    <row r="329" spans="1:20" ht="18.75" customHeight="1" x14ac:dyDescent="0.25">
      <c r="A329" s="288" t="s">
        <v>575</v>
      </c>
      <c r="B329" s="269" t="s">
        <v>613</v>
      </c>
      <c r="C329" s="287" t="s">
        <v>36</v>
      </c>
      <c r="D329" s="298">
        <v>35.86</v>
      </c>
      <c r="E329" s="298">
        <v>35.86</v>
      </c>
      <c r="F329" s="298">
        <v>35.86</v>
      </c>
      <c r="G329" s="298">
        <v>35.86</v>
      </c>
      <c r="H329" s="299">
        <v>35.86</v>
      </c>
      <c r="I329" s="299">
        <v>35.86</v>
      </c>
      <c r="J329" s="299">
        <v>35.86</v>
      </c>
      <c r="K329" s="299">
        <v>35.86</v>
      </c>
      <c r="L329" s="299">
        <v>35.86</v>
      </c>
      <c r="M329" s="299">
        <v>35.86</v>
      </c>
      <c r="N329" s="299">
        <v>35.86</v>
      </c>
      <c r="O329" s="299">
        <v>35.86</v>
      </c>
      <c r="P329" s="299">
        <v>35.86</v>
      </c>
      <c r="Q329" s="299">
        <v>35.86</v>
      </c>
      <c r="R329" s="299">
        <v>35.86</v>
      </c>
      <c r="S329" s="299">
        <v>35.86</v>
      </c>
      <c r="T329" s="282"/>
    </row>
    <row r="330" spans="1:20" ht="18.75" customHeight="1" x14ac:dyDescent="0.25">
      <c r="A330" s="288" t="s">
        <v>576</v>
      </c>
      <c r="B330" s="269" t="s">
        <v>615</v>
      </c>
      <c r="C330" s="287" t="s">
        <v>612</v>
      </c>
      <c r="D330" s="298" t="s">
        <v>286</v>
      </c>
      <c r="E330" s="298" t="s">
        <v>286</v>
      </c>
      <c r="F330" s="298" t="s">
        <v>286</v>
      </c>
      <c r="G330" s="298" t="s">
        <v>286</v>
      </c>
      <c r="H330" s="299" t="s">
        <v>286</v>
      </c>
      <c r="I330" s="299" t="s">
        <v>286</v>
      </c>
      <c r="J330" s="299" t="s">
        <v>286</v>
      </c>
      <c r="K330" s="299">
        <v>0</v>
      </c>
      <c r="L330" s="299" t="s">
        <v>286</v>
      </c>
      <c r="M330" s="299" t="s">
        <v>286</v>
      </c>
      <c r="N330" s="299" t="s">
        <v>286</v>
      </c>
      <c r="O330" s="299" t="s">
        <v>286</v>
      </c>
      <c r="P330" s="299" t="s">
        <v>286</v>
      </c>
      <c r="Q330" s="299" t="s">
        <v>286</v>
      </c>
      <c r="R330" s="299" t="s">
        <v>286</v>
      </c>
      <c r="S330" s="299" t="s">
        <v>286</v>
      </c>
      <c r="T330" s="282"/>
    </row>
    <row r="331" spans="1:20" ht="18.75" customHeight="1" x14ac:dyDescent="0.25">
      <c r="A331" s="288" t="s">
        <v>578</v>
      </c>
      <c r="B331" s="269" t="s">
        <v>614</v>
      </c>
      <c r="C331" s="287" t="s">
        <v>1145</v>
      </c>
      <c r="D331" s="298">
        <v>24.475000000000001</v>
      </c>
      <c r="E331" s="298">
        <v>24.475000000000001</v>
      </c>
      <c r="F331" s="298">
        <v>24.475000000000001</v>
      </c>
      <c r="G331" s="298">
        <v>24.475000000000001</v>
      </c>
      <c r="H331" s="299">
        <v>24.475000000000001</v>
      </c>
      <c r="I331" s="299">
        <v>24.475000000000001</v>
      </c>
      <c r="J331" s="299">
        <v>24.475000000000001</v>
      </c>
      <c r="K331" s="299">
        <v>20.811</v>
      </c>
      <c r="L331" s="299">
        <v>24.475000000000001</v>
      </c>
      <c r="M331" s="299">
        <v>20.811</v>
      </c>
      <c r="N331" s="299">
        <v>24.475000000000001</v>
      </c>
      <c r="O331" s="299">
        <v>24.475000000000001</v>
      </c>
      <c r="P331" s="299">
        <v>24.475000000000001</v>
      </c>
      <c r="Q331" s="299">
        <v>24.475000000000001</v>
      </c>
      <c r="R331" s="299">
        <v>24.475000000000001</v>
      </c>
      <c r="S331" s="299">
        <v>24.475000000000001</v>
      </c>
      <c r="T331" s="282"/>
    </row>
    <row r="332" spans="1:20" s="292" customFormat="1" ht="18.75" customHeight="1" x14ac:dyDescent="0.25">
      <c r="A332" s="288" t="s">
        <v>704</v>
      </c>
      <c r="B332" s="269" t="s">
        <v>577</v>
      </c>
      <c r="C332" s="287" t="s">
        <v>286</v>
      </c>
      <c r="D332" s="280" t="s">
        <v>590</v>
      </c>
      <c r="E332" s="280" t="s">
        <v>590</v>
      </c>
      <c r="F332" s="280" t="s">
        <v>590</v>
      </c>
      <c r="G332" s="280" t="s">
        <v>590</v>
      </c>
      <c r="H332" s="299" t="s">
        <v>1178</v>
      </c>
      <c r="I332" s="299" t="s">
        <v>1178</v>
      </c>
      <c r="J332" s="299" t="s">
        <v>1178</v>
      </c>
      <c r="K332" s="299" t="s">
        <v>590</v>
      </c>
      <c r="L332" s="299" t="s">
        <v>1178</v>
      </c>
      <c r="M332" s="299" t="s">
        <v>1178</v>
      </c>
      <c r="N332" s="299" t="s">
        <v>1178</v>
      </c>
      <c r="O332" s="299" t="s">
        <v>1178</v>
      </c>
      <c r="P332" s="299" t="s">
        <v>1178</v>
      </c>
      <c r="Q332" s="299" t="s">
        <v>1178</v>
      </c>
      <c r="R332" s="299" t="s">
        <v>1178</v>
      </c>
      <c r="S332" s="299" t="s">
        <v>1178</v>
      </c>
      <c r="T332" s="282"/>
    </row>
    <row r="333" spans="1:20" ht="18.75" customHeight="1" x14ac:dyDescent="0.25">
      <c r="A333" s="288" t="s">
        <v>705</v>
      </c>
      <c r="B333" s="136" t="s">
        <v>580</v>
      </c>
      <c r="C333" s="287" t="s">
        <v>1145</v>
      </c>
      <c r="D333" s="298">
        <v>23.376000000000001</v>
      </c>
      <c r="E333" s="298">
        <v>27.834</v>
      </c>
      <c r="F333" s="298">
        <v>24.71</v>
      </c>
      <c r="G333" s="298">
        <v>24.71</v>
      </c>
      <c r="H333" s="299">
        <v>27.532</v>
      </c>
      <c r="I333" s="299">
        <v>27.532</v>
      </c>
      <c r="J333" s="299">
        <v>27.532</v>
      </c>
      <c r="K333" s="299">
        <v>27.5</v>
      </c>
      <c r="L333" s="299">
        <v>27.532</v>
      </c>
      <c r="M333" s="299">
        <v>27.5</v>
      </c>
      <c r="N333" s="299">
        <v>27.532</v>
      </c>
      <c r="O333" s="299">
        <v>27.532</v>
      </c>
      <c r="P333" s="299">
        <v>27.532</v>
      </c>
      <c r="Q333" s="299">
        <v>27.532</v>
      </c>
      <c r="R333" s="299">
        <v>27.532</v>
      </c>
      <c r="S333" s="299">
        <v>27.532</v>
      </c>
      <c r="T333" s="282"/>
    </row>
    <row r="334" spans="1:20" ht="18.75" customHeight="1" x14ac:dyDescent="0.25">
      <c r="A334" s="288" t="s">
        <v>706</v>
      </c>
      <c r="B334" s="136" t="s">
        <v>579</v>
      </c>
      <c r="C334" s="287" t="s">
        <v>1147</v>
      </c>
      <c r="D334" s="298">
        <v>43.581493000000002</v>
      </c>
      <c r="E334" s="298">
        <v>43.581493000000002</v>
      </c>
      <c r="F334" s="298">
        <v>43.581493000000002</v>
      </c>
      <c r="G334" s="298">
        <v>43.581493000000002</v>
      </c>
      <c r="H334" s="299">
        <v>43.581493000000002</v>
      </c>
      <c r="I334" s="299">
        <v>43.581493000000002</v>
      </c>
      <c r="J334" s="299">
        <v>43.581493000000002</v>
      </c>
      <c r="K334" s="299">
        <v>54.6</v>
      </c>
      <c r="L334" s="299">
        <v>43.581493000000002</v>
      </c>
      <c r="M334" s="299">
        <v>54.6</v>
      </c>
      <c r="N334" s="299">
        <v>43.581493000000002</v>
      </c>
      <c r="O334" s="299">
        <v>43.581493000000002</v>
      </c>
      <c r="P334" s="299">
        <v>43.581493000000002</v>
      </c>
      <c r="Q334" s="299">
        <v>43.581493000000002</v>
      </c>
      <c r="R334" s="299">
        <v>43.581493000000002</v>
      </c>
      <c r="S334" s="299">
        <v>43.581493000000002</v>
      </c>
      <c r="T334" s="282"/>
    </row>
    <row r="335" spans="1:20" ht="18.75" customHeight="1" x14ac:dyDescent="0.25">
      <c r="A335" s="288" t="s">
        <v>707</v>
      </c>
      <c r="B335" s="269" t="s">
        <v>909</v>
      </c>
      <c r="C335" s="287" t="s">
        <v>286</v>
      </c>
      <c r="D335" s="280" t="s">
        <v>590</v>
      </c>
      <c r="E335" s="280" t="s">
        <v>590</v>
      </c>
      <c r="F335" s="280" t="s">
        <v>590</v>
      </c>
      <c r="G335" s="280" t="s">
        <v>590</v>
      </c>
      <c r="H335" s="299" t="s">
        <v>1178</v>
      </c>
      <c r="I335" s="299" t="s">
        <v>1178</v>
      </c>
      <c r="J335" s="299" t="s">
        <v>1178</v>
      </c>
      <c r="K335" s="299" t="s">
        <v>590</v>
      </c>
      <c r="L335" s="299" t="s">
        <v>1178</v>
      </c>
      <c r="M335" s="299" t="s">
        <v>1178</v>
      </c>
      <c r="N335" s="299" t="s">
        <v>1178</v>
      </c>
      <c r="O335" s="299" t="s">
        <v>1178</v>
      </c>
      <c r="P335" s="299" t="s">
        <v>1178</v>
      </c>
      <c r="Q335" s="299" t="s">
        <v>1178</v>
      </c>
      <c r="R335" s="299" t="s">
        <v>1178</v>
      </c>
      <c r="S335" s="299" t="s">
        <v>1178</v>
      </c>
      <c r="T335" s="282"/>
    </row>
    <row r="336" spans="1:20" ht="18.75" customHeight="1" x14ac:dyDescent="0.25">
      <c r="A336" s="288" t="s">
        <v>708</v>
      </c>
      <c r="B336" s="136" t="s">
        <v>580</v>
      </c>
      <c r="C336" s="287" t="s">
        <v>1145</v>
      </c>
      <c r="D336" s="298">
        <v>0</v>
      </c>
      <c r="E336" s="298">
        <v>0</v>
      </c>
      <c r="F336" s="298">
        <v>0</v>
      </c>
      <c r="G336" s="298">
        <v>0</v>
      </c>
      <c r="H336" s="299">
        <v>0</v>
      </c>
      <c r="I336" s="299">
        <v>0</v>
      </c>
      <c r="J336" s="299">
        <v>0</v>
      </c>
      <c r="K336" s="299">
        <v>0</v>
      </c>
      <c r="L336" s="299">
        <v>0</v>
      </c>
      <c r="M336" s="299">
        <v>0</v>
      </c>
      <c r="N336" s="299">
        <v>0</v>
      </c>
      <c r="O336" s="299">
        <v>0</v>
      </c>
      <c r="P336" s="299">
        <v>0</v>
      </c>
      <c r="Q336" s="299">
        <v>0</v>
      </c>
      <c r="R336" s="299">
        <v>0</v>
      </c>
      <c r="S336" s="299">
        <v>0</v>
      </c>
      <c r="T336" s="282"/>
    </row>
    <row r="337" spans="1:20" ht="18.75" customHeight="1" x14ac:dyDescent="0.25">
      <c r="A337" s="288" t="s">
        <v>709</v>
      </c>
      <c r="B337" s="136" t="s">
        <v>581</v>
      </c>
      <c r="C337" s="287" t="s">
        <v>36</v>
      </c>
      <c r="D337" s="298">
        <v>0</v>
      </c>
      <c r="E337" s="298">
        <v>0</v>
      </c>
      <c r="F337" s="298">
        <v>0</v>
      </c>
      <c r="G337" s="298">
        <v>0</v>
      </c>
      <c r="H337" s="299">
        <v>0</v>
      </c>
      <c r="I337" s="299">
        <v>0</v>
      </c>
      <c r="J337" s="299">
        <v>0</v>
      </c>
      <c r="K337" s="299">
        <v>0</v>
      </c>
      <c r="L337" s="299">
        <v>0</v>
      </c>
      <c r="M337" s="299">
        <v>0</v>
      </c>
      <c r="N337" s="299">
        <v>0</v>
      </c>
      <c r="O337" s="299">
        <v>0</v>
      </c>
      <c r="P337" s="299">
        <v>0</v>
      </c>
      <c r="Q337" s="299">
        <v>0</v>
      </c>
      <c r="R337" s="299">
        <v>0</v>
      </c>
      <c r="S337" s="299">
        <v>0</v>
      </c>
      <c r="T337" s="282"/>
    </row>
    <row r="338" spans="1:20" ht="18.75" customHeight="1" x14ac:dyDescent="0.25">
      <c r="A338" s="288" t="s">
        <v>710</v>
      </c>
      <c r="B338" s="136" t="s">
        <v>579</v>
      </c>
      <c r="C338" s="287" t="s">
        <v>1147</v>
      </c>
      <c r="D338" s="298">
        <v>0</v>
      </c>
      <c r="E338" s="298">
        <v>0</v>
      </c>
      <c r="F338" s="298">
        <v>0</v>
      </c>
      <c r="G338" s="298">
        <v>0</v>
      </c>
      <c r="H338" s="299">
        <v>0</v>
      </c>
      <c r="I338" s="299">
        <v>0</v>
      </c>
      <c r="J338" s="299">
        <v>0</v>
      </c>
      <c r="K338" s="299">
        <v>0</v>
      </c>
      <c r="L338" s="299">
        <v>0</v>
      </c>
      <c r="M338" s="299">
        <v>0</v>
      </c>
      <c r="N338" s="299">
        <v>0</v>
      </c>
      <c r="O338" s="299">
        <v>0</v>
      </c>
      <c r="P338" s="299">
        <v>0</v>
      </c>
      <c r="Q338" s="299">
        <v>0</v>
      </c>
      <c r="R338" s="299">
        <v>0</v>
      </c>
      <c r="S338" s="299">
        <v>0</v>
      </c>
      <c r="T338" s="282"/>
    </row>
    <row r="339" spans="1:20" ht="18.75" customHeight="1" x14ac:dyDescent="0.25">
      <c r="A339" s="288" t="s">
        <v>711</v>
      </c>
      <c r="B339" s="269" t="s">
        <v>34</v>
      </c>
      <c r="C339" s="287" t="s">
        <v>286</v>
      </c>
      <c r="D339" s="280" t="s">
        <v>590</v>
      </c>
      <c r="E339" s="280" t="s">
        <v>590</v>
      </c>
      <c r="F339" s="280" t="s">
        <v>590</v>
      </c>
      <c r="G339" s="280" t="s">
        <v>590</v>
      </c>
      <c r="H339" s="299" t="s">
        <v>1178</v>
      </c>
      <c r="I339" s="299" t="s">
        <v>1178</v>
      </c>
      <c r="J339" s="299" t="s">
        <v>1178</v>
      </c>
      <c r="K339" s="299" t="s">
        <v>590</v>
      </c>
      <c r="L339" s="299" t="s">
        <v>1178</v>
      </c>
      <c r="M339" s="299" t="s">
        <v>1178</v>
      </c>
      <c r="N339" s="299" t="s">
        <v>1178</v>
      </c>
      <c r="O339" s="299" t="s">
        <v>1178</v>
      </c>
      <c r="P339" s="299" t="s">
        <v>1178</v>
      </c>
      <c r="Q339" s="299" t="s">
        <v>1178</v>
      </c>
      <c r="R339" s="299" t="s">
        <v>1178</v>
      </c>
      <c r="S339" s="299" t="s">
        <v>1178</v>
      </c>
      <c r="T339" s="282"/>
    </row>
    <row r="340" spans="1:20" ht="18.75" customHeight="1" x14ac:dyDescent="0.25">
      <c r="A340" s="288" t="s">
        <v>712</v>
      </c>
      <c r="B340" s="136" t="s">
        <v>580</v>
      </c>
      <c r="C340" s="287" t="s">
        <v>1145</v>
      </c>
      <c r="D340" s="298">
        <v>0</v>
      </c>
      <c r="E340" s="298">
        <v>0</v>
      </c>
      <c r="F340" s="298">
        <v>0</v>
      </c>
      <c r="G340" s="298">
        <v>0</v>
      </c>
      <c r="H340" s="299">
        <v>0</v>
      </c>
      <c r="I340" s="299">
        <v>0</v>
      </c>
      <c r="J340" s="299">
        <v>0</v>
      </c>
      <c r="K340" s="299">
        <v>0</v>
      </c>
      <c r="L340" s="299">
        <v>0</v>
      </c>
      <c r="M340" s="299">
        <v>0</v>
      </c>
      <c r="N340" s="299">
        <v>0</v>
      </c>
      <c r="O340" s="299">
        <v>0</v>
      </c>
      <c r="P340" s="299">
        <v>0</v>
      </c>
      <c r="Q340" s="299">
        <v>0</v>
      </c>
      <c r="R340" s="299">
        <v>0</v>
      </c>
      <c r="S340" s="299">
        <v>0</v>
      </c>
      <c r="T340" s="282"/>
    </row>
    <row r="341" spans="1:20" ht="18.75" customHeight="1" x14ac:dyDescent="0.25">
      <c r="A341" s="288" t="s">
        <v>713</v>
      </c>
      <c r="B341" s="136" t="s">
        <v>579</v>
      </c>
      <c r="C341" s="287" t="s">
        <v>1147</v>
      </c>
      <c r="D341" s="298">
        <v>0</v>
      </c>
      <c r="E341" s="298">
        <v>0</v>
      </c>
      <c r="F341" s="298">
        <v>0</v>
      </c>
      <c r="G341" s="298">
        <v>0</v>
      </c>
      <c r="H341" s="299">
        <v>0</v>
      </c>
      <c r="I341" s="299">
        <v>0</v>
      </c>
      <c r="J341" s="299">
        <v>0</v>
      </c>
      <c r="K341" s="299">
        <v>0</v>
      </c>
      <c r="L341" s="299">
        <v>0</v>
      </c>
      <c r="M341" s="299">
        <v>0</v>
      </c>
      <c r="N341" s="299">
        <v>0</v>
      </c>
      <c r="O341" s="299">
        <v>0</v>
      </c>
      <c r="P341" s="299">
        <v>0</v>
      </c>
      <c r="Q341" s="299">
        <v>0</v>
      </c>
      <c r="R341" s="299">
        <v>0</v>
      </c>
      <c r="S341" s="299">
        <v>0</v>
      </c>
      <c r="T341" s="282"/>
    </row>
    <row r="342" spans="1:20" ht="18.75" customHeight="1" x14ac:dyDescent="0.25">
      <c r="A342" s="288" t="s">
        <v>714</v>
      </c>
      <c r="B342" s="269" t="s">
        <v>35</v>
      </c>
      <c r="C342" s="287" t="s">
        <v>286</v>
      </c>
      <c r="D342" s="280" t="s">
        <v>590</v>
      </c>
      <c r="E342" s="280" t="s">
        <v>590</v>
      </c>
      <c r="F342" s="280" t="s">
        <v>590</v>
      </c>
      <c r="G342" s="280" t="s">
        <v>590</v>
      </c>
      <c r="H342" s="299" t="s">
        <v>1178</v>
      </c>
      <c r="I342" s="299" t="s">
        <v>1178</v>
      </c>
      <c r="J342" s="299" t="s">
        <v>1178</v>
      </c>
      <c r="K342" s="299" t="s">
        <v>590</v>
      </c>
      <c r="L342" s="299" t="s">
        <v>1178</v>
      </c>
      <c r="M342" s="299" t="s">
        <v>1178</v>
      </c>
      <c r="N342" s="299" t="s">
        <v>1178</v>
      </c>
      <c r="O342" s="299" t="s">
        <v>1178</v>
      </c>
      <c r="P342" s="299" t="s">
        <v>1178</v>
      </c>
      <c r="Q342" s="299" t="s">
        <v>1178</v>
      </c>
      <c r="R342" s="299" t="s">
        <v>1178</v>
      </c>
      <c r="S342" s="299" t="s">
        <v>1178</v>
      </c>
      <c r="T342" s="282"/>
    </row>
    <row r="343" spans="1:20" ht="18.75" customHeight="1" x14ac:dyDescent="0.25">
      <c r="A343" s="288" t="s">
        <v>715</v>
      </c>
      <c r="B343" s="136" t="s">
        <v>580</v>
      </c>
      <c r="C343" s="287" t="s">
        <v>1145</v>
      </c>
      <c r="D343" s="298">
        <v>17.530999999999999</v>
      </c>
      <c r="E343" s="298">
        <v>20.068000000000001</v>
      </c>
      <c r="F343" s="298">
        <v>18.157</v>
      </c>
      <c r="G343" s="298">
        <v>18.157</v>
      </c>
      <c r="H343" s="299">
        <v>19.536999999999999</v>
      </c>
      <c r="I343" s="299">
        <v>19.536999999999999</v>
      </c>
      <c r="J343" s="299">
        <v>19.536999999999999</v>
      </c>
      <c r="K343" s="299">
        <v>20.399999999999999</v>
      </c>
      <c r="L343" s="299">
        <v>19.536999999999999</v>
      </c>
      <c r="M343" s="299">
        <v>20.399999999999999</v>
      </c>
      <c r="N343" s="299">
        <v>19.536999999999999</v>
      </c>
      <c r="O343" s="299">
        <v>19.536999999999999</v>
      </c>
      <c r="P343" s="299">
        <v>19.536999999999999</v>
      </c>
      <c r="Q343" s="299">
        <v>19.536999999999999</v>
      </c>
      <c r="R343" s="299">
        <v>39.605000000000004</v>
      </c>
      <c r="S343" s="299">
        <v>37.694000000000003</v>
      </c>
      <c r="T343" s="282"/>
    </row>
    <row r="344" spans="1:20" ht="18.75" customHeight="1" x14ac:dyDescent="0.25">
      <c r="A344" s="288" t="s">
        <v>716</v>
      </c>
      <c r="B344" s="136" t="s">
        <v>581</v>
      </c>
      <c r="C344" s="287" t="s">
        <v>36</v>
      </c>
      <c r="D344" s="298">
        <v>0</v>
      </c>
      <c r="E344" s="298">
        <v>0</v>
      </c>
      <c r="F344" s="298">
        <v>0</v>
      </c>
      <c r="G344" s="298">
        <v>0</v>
      </c>
      <c r="H344" s="299">
        <v>0</v>
      </c>
      <c r="I344" s="299">
        <v>0</v>
      </c>
      <c r="J344" s="299">
        <v>0</v>
      </c>
      <c r="K344" s="299">
        <v>0</v>
      </c>
      <c r="L344" s="299">
        <v>0</v>
      </c>
      <c r="M344" s="299">
        <v>0</v>
      </c>
      <c r="N344" s="299">
        <v>0</v>
      </c>
      <c r="O344" s="299">
        <v>0</v>
      </c>
      <c r="P344" s="299">
        <v>0</v>
      </c>
      <c r="Q344" s="299">
        <v>0</v>
      </c>
      <c r="R344" s="299">
        <v>0</v>
      </c>
      <c r="S344" s="299">
        <v>0</v>
      </c>
      <c r="T344" s="282"/>
    </row>
    <row r="345" spans="1:20" ht="18.75" customHeight="1" x14ac:dyDescent="0.25">
      <c r="A345" s="288" t="s">
        <v>717</v>
      </c>
      <c r="B345" s="136" t="s">
        <v>579</v>
      </c>
      <c r="C345" s="287" t="s">
        <v>1147</v>
      </c>
      <c r="D345" s="298">
        <v>39.573999999999998</v>
      </c>
      <c r="E345" s="298">
        <v>31</v>
      </c>
      <c r="F345" s="298">
        <v>31</v>
      </c>
      <c r="G345" s="298">
        <v>31</v>
      </c>
      <c r="H345" s="299">
        <v>31</v>
      </c>
      <c r="I345" s="299">
        <v>31</v>
      </c>
      <c r="J345" s="299">
        <v>31</v>
      </c>
      <c r="K345" s="299">
        <v>37.954999999999998</v>
      </c>
      <c r="L345" s="299">
        <v>31</v>
      </c>
      <c r="M345" s="299">
        <v>37.954999999999998</v>
      </c>
      <c r="N345" s="299">
        <v>31</v>
      </c>
      <c r="O345" s="299">
        <v>31</v>
      </c>
      <c r="P345" s="299">
        <v>31</v>
      </c>
      <c r="Q345" s="299">
        <v>31</v>
      </c>
      <c r="R345" s="299">
        <v>62</v>
      </c>
      <c r="S345" s="299">
        <v>62</v>
      </c>
      <c r="T345" s="282"/>
    </row>
    <row r="346" spans="1:20" ht="18.75" customHeight="1" x14ac:dyDescent="0.25">
      <c r="A346" s="288" t="s">
        <v>582</v>
      </c>
      <c r="B346" s="127" t="s">
        <v>616</v>
      </c>
      <c r="C346" s="287" t="s">
        <v>286</v>
      </c>
      <c r="D346" s="280" t="s">
        <v>590</v>
      </c>
      <c r="E346" s="280" t="s">
        <v>590</v>
      </c>
      <c r="F346" s="280" t="s">
        <v>590</v>
      </c>
      <c r="G346" s="280" t="s">
        <v>590</v>
      </c>
      <c r="H346" s="280" t="s">
        <v>590</v>
      </c>
      <c r="I346" s="280" t="s">
        <v>590</v>
      </c>
      <c r="J346" s="280" t="s">
        <v>590</v>
      </c>
      <c r="K346" s="299" t="s">
        <v>590</v>
      </c>
      <c r="L346" s="299" t="s">
        <v>286</v>
      </c>
      <c r="M346" s="299" t="s">
        <v>286</v>
      </c>
      <c r="N346" s="299" t="s">
        <v>286</v>
      </c>
      <c r="O346" s="299" t="s">
        <v>286</v>
      </c>
      <c r="P346" s="299" t="s">
        <v>286</v>
      </c>
      <c r="Q346" s="299" t="s">
        <v>286</v>
      </c>
      <c r="R346" s="299" t="s">
        <v>1178</v>
      </c>
      <c r="S346" s="299" t="s">
        <v>286</v>
      </c>
      <c r="T346" s="282"/>
    </row>
    <row r="347" spans="1:20" ht="19.149999999999999" customHeight="1" x14ac:dyDescent="0.25">
      <c r="A347" s="288" t="s">
        <v>584</v>
      </c>
      <c r="B347" s="269" t="s">
        <v>1039</v>
      </c>
      <c r="C347" s="287" t="s">
        <v>1145</v>
      </c>
      <c r="D347" s="298">
        <v>25.4</v>
      </c>
      <c r="E347" s="298">
        <v>25.4</v>
      </c>
      <c r="F347" s="298">
        <v>23.7</v>
      </c>
      <c r="G347" s="298">
        <v>23.7</v>
      </c>
      <c r="H347" s="299">
        <v>26.5</v>
      </c>
      <c r="I347" s="299">
        <v>26.5</v>
      </c>
      <c r="J347" s="299">
        <v>26.5</v>
      </c>
      <c r="K347" s="299">
        <v>23.1</v>
      </c>
      <c r="L347" s="299">
        <v>26.5</v>
      </c>
      <c r="M347" s="299">
        <v>26.5</v>
      </c>
      <c r="N347" s="299">
        <v>26.5</v>
      </c>
      <c r="O347" s="299">
        <v>26.5</v>
      </c>
      <c r="P347" s="299">
        <v>26.5</v>
      </c>
      <c r="Q347" s="299">
        <v>26.5</v>
      </c>
      <c r="R347" s="299">
        <v>132.5</v>
      </c>
      <c r="S347" s="299">
        <v>132.5</v>
      </c>
      <c r="T347" s="282"/>
    </row>
    <row r="348" spans="1:20" ht="31.5" customHeight="1" x14ac:dyDescent="0.25">
      <c r="A348" s="288" t="s">
        <v>718</v>
      </c>
      <c r="B348" s="136" t="s">
        <v>1040</v>
      </c>
      <c r="C348" s="287" t="s">
        <v>1145</v>
      </c>
      <c r="D348" s="298">
        <v>0</v>
      </c>
      <c r="E348" s="298">
        <v>0</v>
      </c>
      <c r="F348" s="298">
        <v>0</v>
      </c>
      <c r="G348" s="298">
        <v>0</v>
      </c>
      <c r="H348" s="299">
        <v>0</v>
      </c>
      <c r="I348" s="299">
        <v>0</v>
      </c>
      <c r="J348" s="299">
        <v>0</v>
      </c>
      <c r="K348" s="299">
        <v>0</v>
      </c>
      <c r="L348" s="299">
        <v>0</v>
      </c>
      <c r="M348" s="299">
        <v>0</v>
      </c>
      <c r="N348" s="299">
        <v>0</v>
      </c>
      <c r="O348" s="299">
        <v>0</v>
      </c>
      <c r="P348" s="299">
        <v>0</v>
      </c>
      <c r="Q348" s="299">
        <v>0</v>
      </c>
      <c r="R348" s="299">
        <v>0</v>
      </c>
      <c r="S348" s="299">
        <v>0</v>
      </c>
      <c r="T348" s="282"/>
    </row>
    <row r="349" spans="1:20" ht="18.75" customHeight="1" x14ac:dyDescent="0.25">
      <c r="A349" s="288" t="s">
        <v>906</v>
      </c>
      <c r="B349" s="277" t="s">
        <v>954</v>
      </c>
      <c r="C349" s="287" t="s">
        <v>1145</v>
      </c>
      <c r="D349" s="298">
        <v>25.4</v>
      </c>
      <c r="E349" s="298">
        <v>25.4</v>
      </c>
      <c r="F349" s="298">
        <v>0</v>
      </c>
      <c r="G349" s="298">
        <v>0</v>
      </c>
      <c r="H349" s="299">
        <v>0</v>
      </c>
      <c r="I349" s="299">
        <v>0</v>
      </c>
      <c r="J349" s="299">
        <v>0</v>
      </c>
      <c r="K349" s="299">
        <v>0</v>
      </c>
      <c r="L349" s="299">
        <v>0</v>
      </c>
      <c r="M349" s="299">
        <v>0</v>
      </c>
      <c r="N349" s="299">
        <v>0</v>
      </c>
      <c r="O349" s="299">
        <v>0</v>
      </c>
      <c r="P349" s="299">
        <v>0</v>
      </c>
      <c r="Q349" s="299">
        <v>0</v>
      </c>
      <c r="R349" s="299">
        <v>0</v>
      </c>
      <c r="S349" s="299">
        <v>0</v>
      </c>
      <c r="T349" s="282"/>
    </row>
    <row r="350" spans="1:20" ht="18.75" customHeight="1" x14ac:dyDescent="0.25">
      <c r="A350" s="288" t="s">
        <v>905</v>
      </c>
      <c r="B350" s="277" t="s">
        <v>955</v>
      </c>
      <c r="C350" s="287" t="s">
        <v>1145</v>
      </c>
      <c r="D350" s="298">
        <v>0</v>
      </c>
      <c r="E350" s="298">
        <v>0</v>
      </c>
      <c r="F350" s="298">
        <v>0</v>
      </c>
      <c r="G350" s="298">
        <v>0</v>
      </c>
      <c r="H350" s="299">
        <v>0</v>
      </c>
      <c r="I350" s="299">
        <v>0</v>
      </c>
      <c r="J350" s="299">
        <v>0</v>
      </c>
      <c r="K350" s="299">
        <v>0</v>
      </c>
      <c r="L350" s="299">
        <v>0</v>
      </c>
      <c r="M350" s="299">
        <v>0</v>
      </c>
      <c r="N350" s="299">
        <v>0</v>
      </c>
      <c r="O350" s="299">
        <v>0</v>
      </c>
      <c r="P350" s="299">
        <v>0</v>
      </c>
      <c r="Q350" s="299">
        <v>0</v>
      </c>
      <c r="R350" s="299">
        <v>0</v>
      </c>
      <c r="S350" s="299">
        <v>0</v>
      </c>
      <c r="T350" s="282"/>
    </row>
    <row r="351" spans="1:20" ht="18.75" customHeight="1" x14ac:dyDescent="0.25">
      <c r="A351" s="288" t="s">
        <v>873</v>
      </c>
      <c r="B351" s="269" t="s">
        <v>1000</v>
      </c>
      <c r="C351" s="287" t="s">
        <v>1145</v>
      </c>
      <c r="D351" s="298">
        <v>2.7679999999999998</v>
      </c>
      <c r="E351" s="298">
        <v>3.8460000000000001</v>
      </c>
      <c r="F351" s="298">
        <v>2.778</v>
      </c>
      <c r="G351" s="298">
        <v>2.778</v>
      </c>
      <c r="H351" s="299">
        <v>3.7949999999999999</v>
      </c>
      <c r="I351" s="299">
        <v>3.7949999999999999</v>
      </c>
      <c r="J351" s="299">
        <v>3.7949999999999999</v>
      </c>
      <c r="K351" s="299">
        <v>3.4</v>
      </c>
      <c r="L351" s="299">
        <v>3.7949999999999999</v>
      </c>
      <c r="M351" s="299">
        <v>3.7949999999999999</v>
      </c>
      <c r="N351" s="299">
        <v>3.7949999999999999</v>
      </c>
      <c r="O351" s="299">
        <v>3.7949999999999999</v>
      </c>
      <c r="P351" s="299">
        <v>3.7949999999999999</v>
      </c>
      <c r="Q351" s="299">
        <v>3.7949999999999999</v>
      </c>
      <c r="R351" s="299">
        <v>18.975000000000001</v>
      </c>
      <c r="S351" s="299">
        <v>18.975000000000001</v>
      </c>
      <c r="T351" s="282"/>
    </row>
    <row r="352" spans="1:20" ht="18.75" customHeight="1" x14ac:dyDescent="0.25">
      <c r="A352" s="288" t="s">
        <v>874</v>
      </c>
      <c r="B352" s="269" t="s">
        <v>1155</v>
      </c>
      <c r="C352" s="287" t="s">
        <v>36</v>
      </c>
      <c r="D352" s="298">
        <v>0</v>
      </c>
      <c r="E352" s="298">
        <v>0</v>
      </c>
      <c r="F352" s="298">
        <v>0</v>
      </c>
      <c r="G352" s="298">
        <v>0</v>
      </c>
      <c r="H352" s="299">
        <v>0</v>
      </c>
      <c r="I352" s="299">
        <v>0</v>
      </c>
      <c r="J352" s="299">
        <v>0</v>
      </c>
      <c r="K352" s="299">
        <v>0</v>
      </c>
      <c r="L352" s="299">
        <v>0</v>
      </c>
      <c r="M352" s="299">
        <v>0</v>
      </c>
      <c r="N352" s="299">
        <v>0</v>
      </c>
      <c r="O352" s="299">
        <v>0</v>
      </c>
      <c r="P352" s="299">
        <v>0</v>
      </c>
      <c r="Q352" s="299">
        <v>0</v>
      </c>
      <c r="R352" s="299">
        <v>0</v>
      </c>
      <c r="S352" s="299">
        <v>0</v>
      </c>
      <c r="T352" s="282"/>
    </row>
    <row r="353" spans="1:20" ht="31.5" customHeight="1" x14ac:dyDescent="0.25">
      <c r="A353" s="288" t="s">
        <v>875</v>
      </c>
      <c r="B353" s="136" t="s">
        <v>1041</v>
      </c>
      <c r="C353" s="287" t="s">
        <v>36</v>
      </c>
      <c r="D353" s="298">
        <v>0</v>
      </c>
      <c r="E353" s="298">
        <v>0</v>
      </c>
      <c r="F353" s="298">
        <v>0</v>
      </c>
      <c r="G353" s="298">
        <v>0</v>
      </c>
      <c r="H353" s="299">
        <v>0</v>
      </c>
      <c r="I353" s="299">
        <v>0</v>
      </c>
      <c r="J353" s="299">
        <v>0</v>
      </c>
      <c r="K353" s="299">
        <v>0</v>
      </c>
      <c r="L353" s="299">
        <v>0</v>
      </c>
      <c r="M353" s="299">
        <v>0</v>
      </c>
      <c r="N353" s="299">
        <v>0</v>
      </c>
      <c r="O353" s="299">
        <v>0</v>
      </c>
      <c r="P353" s="299">
        <v>0</v>
      </c>
      <c r="Q353" s="299">
        <v>0</v>
      </c>
      <c r="R353" s="299">
        <v>0</v>
      </c>
      <c r="S353" s="299">
        <v>0</v>
      </c>
      <c r="T353" s="282"/>
    </row>
    <row r="354" spans="1:20" ht="18.75" customHeight="1" x14ac:dyDescent="0.25">
      <c r="A354" s="288" t="s">
        <v>907</v>
      </c>
      <c r="B354" s="277" t="s">
        <v>954</v>
      </c>
      <c r="C354" s="287" t="s">
        <v>36</v>
      </c>
      <c r="D354" s="298">
        <v>0</v>
      </c>
      <c r="E354" s="298">
        <v>0</v>
      </c>
      <c r="F354" s="298">
        <v>0</v>
      </c>
      <c r="G354" s="298">
        <v>0</v>
      </c>
      <c r="H354" s="299">
        <v>0</v>
      </c>
      <c r="I354" s="299">
        <v>0</v>
      </c>
      <c r="J354" s="299">
        <v>0</v>
      </c>
      <c r="K354" s="299">
        <v>0</v>
      </c>
      <c r="L354" s="299">
        <v>0</v>
      </c>
      <c r="M354" s="299">
        <v>0</v>
      </c>
      <c r="N354" s="299">
        <v>0</v>
      </c>
      <c r="O354" s="299">
        <v>0</v>
      </c>
      <c r="P354" s="299">
        <v>0</v>
      </c>
      <c r="Q354" s="299">
        <v>0</v>
      </c>
      <c r="R354" s="299">
        <v>0</v>
      </c>
      <c r="S354" s="299">
        <v>0</v>
      </c>
      <c r="T354" s="282"/>
    </row>
    <row r="355" spans="1:20" ht="18.75" customHeight="1" x14ac:dyDescent="0.25">
      <c r="A355" s="288" t="s">
        <v>908</v>
      </c>
      <c r="B355" s="277" t="s">
        <v>955</v>
      </c>
      <c r="C355" s="287" t="s">
        <v>36</v>
      </c>
      <c r="D355" s="298">
        <v>0</v>
      </c>
      <c r="E355" s="298">
        <v>0</v>
      </c>
      <c r="F355" s="298">
        <v>0</v>
      </c>
      <c r="G355" s="298">
        <v>0</v>
      </c>
      <c r="H355" s="299">
        <v>0</v>
      </c>
      <c r="I355" s="299">
        <v>0</v>
      </c>
      <c r="J355" s="299">
        <v>0</v>
      </c>
      <c r="K355" s="299">
        <v>0</v>
      </c>
      <c r="L355" s="299">
        <v>0</v>
      </c>
      <c r="M355" s="299">
        <v>0</v>
      </c>
      <c r="N355" s="299">
        <v>0</v>
      </c>
      <c r="O355" s="299">
        <v>0</v>
      </c>
      <c r="P355" s="299">
        <v>0</v>
      </c>
      <c r="Q355" s="299">
        <v>0</v>
      </c>
      <c r="R355" s="299">
        <v>0</v>
      </c>
      <c r="S355" s="299">
        <v>0</v>
      </c>
      <c r="T355" s="282"/>
    </row>
    <row r="356" spans="1:20" ht="18.75" customHeight="1" x14ac:dyDescent="0.25">
      <c r="A356" s="288" t="s">
        <v>876</v>
      </c>
      <c r="B356" s="269" t="s">
        <v>957</v>
      </c>
      <c r="C356" s="287" t="s">
        <v>956</v>
      </c>
      <c r="D356" s="298">
        <v>447.9</v>
      </c>
      <c r="E356" s="298">
        <v>447.9</v>
      </c>
      <c r="F356" s="298">
        <v>764.54</v>
      </c>
      <c r="G356" s="298">
        <v>764.54</v>
      </c>
      <c r="H356" s="299">
        <v>1851.6399999999999</v>
      </c>
      <c r="I356" s="299">
        <v>1851.6399999999999</v>
      </c>
      <c r="J356" s="299">
        <v>1871.6399999999999</v>
      </c>
      <c r="K356" s="299">
        <v>1893.24</v>
      </c>
      <c r="L356" s="299">
        <v>1891.6399999999999</v>
      </c>
      <c r="M356" s="299">
        <v>1891.6399999999999</v>
      </c>
      <c r="N356" s="299">
        <v>1891.6399999999999</v>
      </c>
      <c r="O356" s="299">
        <v>1891.6399999999999</v>
      </c>
      <c r="P356" s="299">
        <v>1891.6399999999999</v>
      </c>
      <c r="Q356" s="299">
        <v>1891.6399999999999</v>
      </c>
      <c r="R356" s="299" t="s">
        <v>286</v>
      </c>
      <c r="S356" s="299" t="s">
        <v>286</v>
      </c>
      <c r="T356" s="282"/>
    </row>
    <row r="357" spans="1:20" ht="31.5" customHeight="1" x14ac:dyDescent="0.25">
      <c r="A357" s="288" t="s">
        <v>877</v>
      </c>
      <c r="B357" s="269" t="s">
        <v>1154</v>
      </c>
      <c r="C357" s="287" t="s">
        <v>750</v>
      </c>
      <c r="D357" s="298">
        <v>0</v>
      </c>
      <c r="E357" s="298">
        <v>0</v>
      </c>
      <c r="F357" s="298">
        <v>0</v>
      </c>
      <c r="G357" s="298">
        <v>0</v>
      </c>
      <c r="H357" s="299">
        <v>0</v>
      </c>
      <c r="I357" s="299">
        <v>0</v>
      </c>
      <c r="J357" s="299">
        <v>0</v>
      </c>
      <c r="K357" s="299">
        <v>0</v>
      </c>
      <c r="L357" s="299">
        <v>0</v>
      </c>
      <c r="M357" s="299">
        <v>0</v>
      </c>
      <c r="N357" s="299">
        <v>0</v>
      </c>
      <c r="O357" s="299">
        <v>0</v>
      </c>
      <c r="P357" s="299">
        <v>0</v>
      </c>
      <c r="Q357" s="299">
        <v>0</v>
      </c>
      <c r="R357" s="299">
        <v>0</v>
      </c>
      <c r="S357" s="299">
        <v>0</v>
      </c>
      <c r="T357" s="282"/>
    </row>
    <row r="358" spans="1:20" ht="18.75" customHeight="1" x14ac:dyDescent="0.25">
      <c r="A358" s="288" t="s">
        <v>585</v>
      </c>
      <c r="B358" s="127" t="s">
        <v>583</v>
      </c>
      <c r="C358" s="287" t="s">
        <v>286</v>
      </c>
      <c r="D358" s="280" t="s">
        <v>590</v>
      </c>
      <c r="E358" s="280" t="s">
        <v>590</v>
      </c>
      <c r="F358" s="280" t="s">
        <v>590</v>
      </c>
      <c r="G358" s="280" t="s">
        <v>590</v>
      </c>
      <c r="H358" s="280" t="s">
        <v>590</v>
      </c>
      <c r="I358" s="280" t="s">
        <v>590</v>
      </c>
      <c r="J358" s="280" t="s">
        <v>590</v>
      </c>
      <c r="K358" s="299" t="s">
        <v>590</v>
      </c>
      <c r="L358" s="299" t="s">
        <v>1178</v>
      </c>
      <c r="M358" s="299" t="s">
        <v>1178</v>
      </c>
      <c r="N358" s="299" t="s">
        <v>1178</v>
      </c>
      <c r="O358" s="299" t="s">
        <v>1178</v>
      </c>
      <c r="P358" s="299" t="s">
        <v>1178</v>
      </c>
      <c r="Q358" s="299" t="s">
        <v>1178</v>
      </c>
      <c r="R358" s="299" t="s">
        <v>1178</v>
      </c>
      <c r="S358" s="299" t="s">
        <v>1178</v>
      </c>
      <c r="T358" s="282"/>
    </row>
    <row r="359" spans="1:20" ht="18.75" customHeight="1" x14ac:dyDescent="0.25">
      <c r="A359" s="288" t="s">
        <v>587</v>
      </c>
      <c r="B359" s="269" t="s">
        <v>629</v>
      </c>
      <c r="C359" s="287" t="s">
        <v>1145</v>
      </c>
      <c r="D359" s="298">
        <v>18.599999999999998</v>
      </c>
      <c r="E359" s="298">
        <v>17.8</v>
      </c>
      <c r="F359" s="298">
        <v>18.2</v>
      </c>
      <c r="G359" s="298">
        <v>18.2</v>
      </c>
      <c r="H359" s="299">
        <v>19.5</v>
      </c>
      <c r="I359" s="299">
        <v>19.5</v>
      </c>
      <c r="J359" s="299">
        <v>19.5</v>
      </c>
      <c r="K359" s="299">
        <v>0</v>
      </c>
      <c r="L359" s="299">
        <v>19.5</v>
      </c>
      <c r="M359" s="299">
        <v>19.5</v>
      </c>
      <c r="N359" s="299">
        <v>19.5</v>
      </c>
      <c r="O359" s="299">
        <v>19.5</v>
      </c>
      <c r="P359" s="299">
        <v>19.5</v>
      </c>
      <c r="Q359" s="299">
        <v>19.5</v>
      </c>
      <c r="R359" s="299">
        <v>97.5</v>
      </c>
      <c r="S359" s="299">
        <v>97.5</v>
      </c>
      <c r="T359" s="282"/>
    </row>
    <row r="360" spans="1:20" ht="18.75" customHeight="1" x14ac:dyDescent="0.25">
      <c r="A360" s="288" t="s">
        <v>588</v>
      </c>
      <c r="B360" s="269" t="s">
        <v>630</v>
      </c>
      <c r="C360" s="287" t="s">
        <v>612</v>
      </c>
      <c r="D360" s="298">
        <v>0</v>
      </c>
      <c r="E360" s="298">
        <v>0</v>
      </c>
      <c r="F360" s="298">
        <v>0</v>
      </c>
      <c r="G360" s="298">
        <v>0</v>
      </c>
      <c r="H360" s="299">
        <v>0</v>
      </c>
      <c r="I360" s="299">
        <v>0</v>
      </c>
      <c r="J360" s="299">
        <v>0</v>
      </c>
      <c r="K360" s="299">
        <v>0</v>
      </c>
      <c r="L360" s="299">
        <v>0</v>
      </c>
      <c r="M360" s="299">
        <v>0</v>
      </c>
      <c r="N360" s="299">
        <v>0</v>
      </c>
      <c r="O360" s="299">
        <v>0</v>
      </c>
      <c r="P360" s="299">
        <v>0</v>
      </c>
      <c r="Q360" s="299">
        <v>0</v>
      </c>
      <c r="R360" s="299">
        <v>0</v>
      </c>
      <c r="S360" s="299">
        <v>0</v>
      </c>
      <c r="T360" s="282"/>
    </row>
    <row r="361" spans="1:20" ht="47.25" customHeight="1" x14ac:dyDescent="0.25">
      <c r="A361" s="288" t="s">
        <v>636</v>
      </c>
      <c r="B361" s="269" t="s">
        <v>958</v>
      </c>
      <c r="C361" s="287" t="s">
        <v>750</v>
      </c>
      <c r="D361" s="298">
        <v>0</v>
      </c>
      <c r="E361" s="298">
        <v>944.8</v>
      </c>
      <c r="F361" s="298">
        <v>830.84117557000013</v>
      </c>
      <c r="G361" s="298">
        <v>830.84117557000013</v>
      </c>
      <c r="H361" s="299">
        <v>1438.002918778089</v>
      </c>
      <c r="I361" s="299">
        <v>1438.002918778089</v>
      </c>
      <c r="J361" s="299">
        <v>1505.5890559606592</v>
      </c>
      <c r="K361" s="299">
        <v>0</v>
      </c>
      <c r="L361" s="299">
        <v>1586.8994930000472</v>
      </c>
      <c r="M361" s="299">
        <v>1283.0805</v>
      </c>
      <c r="N361" s="299">
        <v>1663.0706686640492</v>
      </c>
      <c r="O361" s="299">
        <v>1663.0706686640492</v>
      </c>
      <c r="P361" s="299">
        <v>1742.8980607599235</v>
      </c>
      <c r="Q361" s="299">
        <v>1742.8980607599235</v>
      </c>
      <c r="R361" s="299">
        <v>7945.0882146754366</v>
      </c>
      <c r="S361" s="299">
        <v>6127.0521482020622</v>
      </c>
      <c r="T361" s="282"/>
    </row>
    <row r="362" spans="1:20" ht="32.25" customHeight="1" x14ac:dyDescent="0.25">
      <c r="A362" s="288" t="s">
        <v>719</v>
      </c>
      <c r="B362" s="269" t="s">
        <v>1001</v>
      </c>
      <c r="C362" s="287" t="s">
        <v>750</v>
      </c>
      <c r="D362" s="298">
        <v>843.2</v>
      </c>
      <c r="E362" s="298">
        <v>0</v>
      </c>
      <c r="F362" s="298">
        <v>0</v>
      </c>
      <c r="G362" s="298">
        <v>0</v>
      </c>
      <c r="H362" s="299">
        <v>0</v>
      </c>
      <c r="I362" s="299">
        <v>0</v>
      </c>
      <c r="J362" s="299">
        <v>0</v>
      </c>
      <c r="K362" s="299">
        <v>0</v>
      </c>
      <c r="L362" s="299">
        <v>0</v>
      </c>
      <c r="M362" s="299">
        <v>0</v>
      </c>
      <c r="N362" s="299">
        <v>0</v>
      </c>
      <c r="O362" s="299">
        <v>0</v>
      </c>
      <c r="P362" s="299">
        <v>0</v>
      </c>
      <c r="Q362" s="299">
        <v>0</v>
      </c>
      <c r="R362" s="299">
        <v>0</v>
      </c>
      <c r="S362" s="299">
        <v>0</v>
      </c>
      <c r="T362" s="282"/>
    </row>
    <row r="363" spans="1:20" x14ac:dyDescent="0.25">
      <c r="A363" s="288" t="s">
        <v>589</v>
      </c>
      <c r="B363" s="127" t="s">
        <v>586</v>
      </c>
      <c r="C363" s="280" t="s">
        <v>286</v>
      </c>
      <c r="D363" s="280" t="s">
        <v>590</v>
      </c>
      <c r="E363" s="280" t="s">
        <v>590</v>
      </c>
      <c r="F363" s="280" t="s">
        <v>590</v>
      </c>
      <c r="G363" s="280" t="s">
        <v>590</v>
      </c>
      <c r="H363" s="280" t="s">
        <v>590</v>
      </c>
      <c r="I363" s="280" t="s">
        <v>590</v>
      </c>
      <c r="J363" s="280" t="s">
        <v>590</v>
      </c>
      <c r="K363" s="299" t="s">
        <v>590</v>
      </c>
      <c r="L363" s="299" t="s">
        <v>1178</v>
      </c>
      <c r="M363" s="299" t="s">
        <v>1178</v>
      </c>
      <c r="N363" s="299" t="s">
        <v>1178</v>
      </c>
      <c r="O363" s="299" t="s">
        <v>1178</v>
      </c>
      <c r="P363" s="299" t="s">
        <v>1178</v>
      </c>
      <c r="Q363" s="299" t="s">
        <v>1178</v>
      </c>
      <c r="R363" s="299" t="s">
        <v>1178</v>
      </c>
      <c r="S363" s="299" t="s">
        <v>1178</v>
      </c>
      <c r="T363" s="282"/>
    </row>
    <row r="364" spans="1:20" ht="18" customHeight="1" x14ac:dyDescent="0.25">
      <c r="A364" s="288" t="s">
        <v>720</v>
      </c>
      <c r="B364" s="269" t="s">
        <v>739</v>
      </c>
      <c r="C364" s="287" t="s">
        <v>36</v>
      </c>
      <c r="D364" s="298">
        <v>0</v>
      </c>
      <c r="E364" s="298">
        <v>0</v>
      </c>
      <c r="F364" s="298">
        <v>0</v>
      </c>
      <c r="G364" s="298">
        <v>0</v>
      </c>
      <c r="H364" s="299">
        <v>0</v>
      </c>
      <c r="I364" s="299">
        <v>0</v>
      </c>
      <c r="J364" s="299">
        <v>0</v>
      </c>
      <c r="K364" s="299">
        <v>0</v>
      </c>
      <c r="L364" s="299">
        <v>0</v>
      </c>
      <c r="M364" s="299">
        <v>0</v>
      </c>
      <c r="N364" s="299">
        <v>0</v>
      </c>
      <c r="O364" s="299">
        <v>0</v>
      </c>
      <c r="P364" s="299">
        <v>0</v>
      </c>
      <c r="Q364" s="299">
        <v>0</v>
      </c>
      <c r="R364" s="299">
        <v>0</v>
      </c>
      <c r="S364" s="299">
        <v>0</v>
      </c>
      <c r="T364" s="282"/>
    </row>
    <row r="365" spans="1:20" ht="47.25" x14ac:dyDescent="0.25">
      <c r="A365" s="288" t="s">
        <v>721</v>
      </c>
      <c r="B365" s="136" t="s">
        <v>878</v>
      </c>
      <c r="C365" s="287" t="s">
        <v>36</v>
      </c>
      <c r="D365" s="298">
        <v>0</v>
      </c>
      <c r="E365" s="298">
        <v>0</v>
      </c>
      <c r="F365" s="298">
        <v>0</v>
      </c>
      <c r="G365" s="298">
        <v>0</v>
      </c>
      <c r="H365" s="299">
        <v>0</v>
      </c>
      <c r="I365" s="299">
        <v>0</v>
      </c>
      <c r="J365" s="299">
        <v>0</v>
      </c>
      <c r="K365" s="299">
        <v>0</v>
      </c>
      <c r="L365" s="299">
        <v>0</v>
      </c>
      <c r="M365" s="299">
        <v>0</v>
      </c>
      <c r="N365" s="299">
        <v>0</v>
      </c>
      <c r="O365" s="299">
        <v>0</v>
      </c>
      <c r="P365" s="299">
        <v>0</v>
      </c>
      <c r="Q365" s="299">
        <v>0</v>
      </c>
      <c r="R365" s="299">
        <v>0</v>
      </c>
      <c r="S365" s="299">
        <v>0</v>
      </c>
      <c r="T365" s="282"/>
    </row>
    <row r="366" spans="1:20" ht="47.25" x14ac:dyDescent="0.25">
      <c r="A366" s="288" t="s">
        <v>722</v>
      </c>
      <c r="B366" s="136" t="s">
        <v>879</v>
      </c>
      <c r="C366" s="287" t="s">
        <v>36</v>
      </c>
      <c r="D366" s="298">
        <v>0</v>
      </c>
      <c r="E366" s="298">
        <v>0</v>
      </c>
      <c r="F366" s="298">
        <v>0</v>
      </c>
      <c r="G366" s="298">
        <v>0</v>
      </c>
      <c r="H366" s="299">
        <v>0</v>
      </c>
      <c r="I366" s="299">
        <v>0</v>
      </c>
      <c r="J366" s="299">
        <v>0</v>
      </c>
      <c r="K366" s="299">
        <v>0</v>
      </c>
      <c r="L366" s="299">
        <v>0</v>
      </c>
      <c r="M366" s="299">
        <v>0</v>
      </c>
      <c r="N366" s="299">
        <v>0</v>
      </c>
      <c r="O366" s="299">
        <v>0</v>
      </c>
      <c r="P366" s="299">
        <v>0</v>
      </c>
      <c r="Q366" s="299">
        <v>0</v>
      </c>
      <c r="R366" s="299">
        <v>0</v>
      </c>
      <c r="S366" s="299">
        <v>0</v>
      </c>
      <c r="T366" s="282"/>
    </row>
    <row r="367" spans="1:20" ht="31.5" x14ac:dyDescent="0.25">
      <c r="A367" s="288" t="s">
        <v>723</v>
      </c>
      <c r="B367" s="136" t="s">
        <v>633</v>
      </c>
      <c r="C367" s="287" t="s">
        <v>36</v>
      </c>
      <c r="D367" s="298">
        <v>0</v>
      </c>
      <c r="E367" s="298">
        <v>0</v>
      </c>
      <c r="F367" s="298">
        <v>0</v>
      </c>
      <c r="G367" s="298">
        <v>0</v>
      </c>
      <c r="H367" s="299">
        <v>0</v>
      </c>
      <c r="I367" s="299">
        <v>0</v>
      </c>
      <c r="J367" s="299">
        <v>0</v>
      </c>
      <c r="K367" s="299">
        <v>0</v>
      </c>
      <c r="L367" s="299">
        <v>0</v>
      </c>
      <c r="M367" s="299">
        <v>0</v>
      </c>
      <c r="N367" s="299">
        <v>0</v>
      </c>
      <c r="O367" s="299">
        <v>0</v>
      </c>
      <c r="P367" s="299">
        <v>0</v>
      </c>
      <c r="Q367" s="299">
        <v>0</v>
      </c>
      <c r="R367" s="299">
        <v>0</v>
      </c>
      <c r="S367" s="299">
        <v>0</v>
      </c>
      <c r="T367" s="282"/>
    </row>
    <row r="368" spans="1:20" ht="18.75" customHeight="1" x14ac:dyDescent="0.25">
      <c r="A368" s="288" t="s">
        <v>724</v>
      </c>
      <c r="B368" s="269" t="s">
        <v>738</v>
      </c>
      <c r="C368" s="287" t="s">
        <v>1145</v>
      </c>
      <c r="D368" s="298">
        <v>0</v>
      </c>
      <c r="E368" s="298">
        <v>0</v>
      </c>
      <c r="F368" s="298">
        <v>0</v>
      </c>
      <c r="G368" s="298">
        <v>0</v>
      </c>
      <c r="H368" s="299">
        <v>0</v>
      </c>
      <c r="I368" s="299">
        <v>0</v>
      </c>
      <c r="J368" s="299">
        <v>0</v>
      </c>
      <c r="K368" s="299">
        <v>0</v>
      </c>
      <c r="L368" s="299">
        <v>0</v>
      </c>
      <c r="M368" s="299">
        <v>0</v>
      </c>
      <c r="N368" s="299">
        <v>0</v>
      </c>
      <c r="O368" s="299">
        <v>0</v>
      </c>
      <c r="P368" s="299">
        <v>0</v>
      </c>
      <c r="Q368" s="299">
        <v>0</v>
      </c>
      <c r="R368" s="299">
        <v>0</v>
      </c>
      <c r="S368" s="299">
        <v>0</v>
      </c>
      <c r="T368" s="282"/>
    </row>
    <row r="369" spans="1:20" ht="31.5" customHeight="1" x14ac:dyDescent="0.25">
      <c r="A369" s="288" t="s">
        <v>725</v>
      </c>
      <c r="B369" s="136" t="s">
        <v>634</v>
      </c>
      <c r="C369" s="287" t="s">
        <v>1145</v>
      </c>
      <c r="D369" s="298">
        <v>0</v>
      </c>
      <c r="E369" s="298">
        <v>0</v>
      </c>
      <c r="F369" s="298">
        <v>0</v>
      </c>
      <c r="G369" s="298">
        <v>0</v>
      </c>
      <c r="H369" s="299">
        <v>0</v>
      </c>
      <c r="I369" s="299">
        <v>0</v>
      </c>
      <c r="J369" s="299">
        <v>0</v>
      </c>
      <c r="K369" s="299">
        <v>0</v>
      </c>
      <c r="L369" s="299">
        <v>0</v>
      </c>
      <c r="M369" s="299">
        <v>0</v>
      </c>
      <c r="N369" s="299">
        <v>0</v>
      </c>
      <c r="O369" s="299">
        <v>0</v>
      </c>
      <c r="P369" s="299">
        <v>0</v>
      </c>
      <c r="Q369" s="299">
        <v>0</v>
      </c>
      <c r="R369" s="299">
        <v>0</v>
      </c>
      <c r="S369" s="299">
        <v>0</v>
      </c>
      <c r="T369" s="282"/>
    </row>
    <row r="370" spans="1:20" ht="18.75" customHeight="1" x14ac:dyDescent="0.25">
      <c r="A370" s="288" t="s">
        <v>726</v>
      </c>
      <c r="B370" s="136" t="s">
        <v>635</v>
      </c>
      <c r="C370" s="287" t="s">
        <v>1145</v>
      </c>
      <c r="D370" s="298">
        <v>0</v>
      </c>
      <c r="E370" s="298">
        <v>0</v>
      </c>
      <c r="F370" s="298">
        <v>0</v>
      </c>
      <c r="G370" s="298">
        <v>0</v>
      </c>
      <c r="H370" s="299">
        <v>0</v>
      </c>
      <c r="I370" s="299">
        <v>0</v>
      </c>
      <c r="J370" s="299">
        <v>0</v>
      </c>
      <c r="K370" s="299">
        <v>0</v>
      </c>
      <c r="L370" s="299">
        <v>0</v>
      </c>
      <c r="M370" s="299">
        <v>0</v>
      </c>
      <c r="N370" s="299">
        <v>0</v>
      </c>
      <c r="O370" s="299">
        <v>0</v>
      </c>
      <c r="P370" s="299">
        <v>0</v>
      </c>
      <c r="Q370" s="299">
        <v>0</v>
      </c>
      <c r="R370" s="299">
        <v>0</v>
      </c>
      <c r="S370" s="299">
        <v>0</v>
      </c>
      <c r="T370" s="282"/>
    </row>
    <row r="371" spans="1:20" ht="31.5" customHeight="1" x14ac:dyDescent="0.25">
      <c r="A371" s="288" t="s">
        <v>727</v>
      </c>
      <c r="B371" s="269" t="s">
        <v>737</v>
      </c>
      <c r="C371" s="287" t="s">
        <v>750</v>
      </c>
      <c r="D371" s="298">
        <v>0</v>
      </c>
      <c r="E371" s="298">
        <v>0</v>
      </c>
      <c r="F371" s="298">
        <v>0</v>
      </c>
      <c r="G371" s="298">
        <v>0</v>
      </c>
      <c r="H371" s="299">
        <v>0</v>
      </c>
      <c r="I371" s="299">
        <v>0</v>
      </c>
      <c r="J371" s="299">
        <v>0</v>
      </c>
      <c r="K371" s="299">
        <v>0</v>
      </c>
      <c r="L371" s="299">
        <v>0</v>
      </c>
      <c r="M371" s="299">
        <v>0</v>
      </c>
      <c r="N371" s="299">
        <v>0</v>
      </c>
      <c r="O371" s="299">
        <v>0</v>
      </c>
      <c r="P371" s="299">
        <v>0</v>
      </c>
      <c r="Q371" s="299">
        <v>0</v>
      </c>
      <c r="R371" s="299">
        <v>0</v>
      </c>
      <c r="S371" s="299">
        <v>0</v>
      </c>
      <c r="T371" s="282"/>
    </row>
    <row r="372" spans="1:20" ht="18.75" customHeight="1" x14ac:dyDescent="0.25">
      <c r="A372" s="288" t="s">
        <v>728</v>
      </c>
      <c r="B372" s="136" t="s">
        <v>631</v>
      </c>
      <c r="C372" s="287" t="s">
        <v>750</v>
      </c>
      <c r="D372" s="298">
        <v>0</v>
      </c>
      <c r="E372" s="298">
        <v>0</v>
      </c>
      <c r="F372" s="298">
        <v>0</v>
      </c>
      <c r="G372" s="298">
        <v>0</v>
      </c>
      <c r="H372" s="299">
        <v>0</v>
      </c>
      <c r="I372" s="299">
        <v>0</v>
      </c>
      <c r="J372" s="299">
        <v>0</v>
      </c>
      <c r="K372" s="299">
        <v>0</v>
      </c>
      <c r="L372" s="299">
        <v>0</v>
      </c>
      <c r="M372" s="299">
        <v>0</v>
      </c>
      <c r="N372" s="299">
        <v>0</v>
      </c>
      <c r="O372" s="299">
        <v>0</v>
      </c>
      <c r="P372" s="299">
        <v>0</v>
      </c>
      <c r="Q372" s="299">
        <v>0</v>
      </c>
      <c r="R372" s="299">
        <v>0</v>
      </c>
      <c r="S372" s="299">
        <v>0</v>
      </c>
      <c r="T372" s="282"/>
    </row>
    <row r="373" spans="1:20" ht="18.75" customHeight="1" x14ac:dyDescent="0.25">
      <c r="A373" s="288" t="s">
        <v>729</v>
      </c>
      <c r="B373" s="136" t="s">
        <v>632</v>
      </c>
      <c r="C373" s="287" t="s">
        <v>750</v>
      </c>
      <c r="D373" s="298">
        <v>0</v>
      </c>
      <c r="E373" s="298">
        <v>0</v>
      </c>
      <c r="F373" s="298">
        <v>0</v>
      </c>
      <c r="G373" s="298">
        <v>0</v>
      </c>
      <c r="H373" s="299">
        <v>0</v>
      </c>
      <c r="I373" s="299">
        <v>0</v>
      </c>
      <c r="J373" s="299">
        <v>0</v>
      </c>
      <c r="K373" s="299">
        <v>0</v>
      </c>
      <c r="L373" s="299">
        <v>0</v>
      </c>
      <c r="M373" s="299">
        <v>0</v>
      </c>
      <c r="N373" s="299">
        <v>0</v>
      </c>
      <c r="O373" s="299">
        <v>0</v>
      </c>
      <c r="P373" s="299">
        <v>0</v>
      </c>
      <c r="Q373" s="299">
        <v>0</v>
      </c>
      <c r="R373" s="299">
        <v>0</v>
      </c>
      <c r="S373" s="299">
        <v>0</v>
      </c>
      <c r="T373" s="282"/>
    </row>
    <row r="374" spans="1:20" ht="18.75" customHeight="1" x14ac:dyDescent="0.25">
      <c r="A374" s="288" t="s">
        <v>730</v>
      </c>
      <c r="B374" s="127" t="s">
        <v>880</v>
      </c>
      <c r="C374" s="287" t="s">
        <v>1146</v>
      </c>
      <c r="D374" s="298">
        <v>759</v>
      </c>
      <c r="E374" s="298">
        <v>759</v>
      </c>
      <c r="F374" s="298">
        <v>759</v>
      </c>
      <c r="G374" s="298">
        <v>759</v>
      </c>
      <c r="H374" s="299">
        <v>759</v>
      </c>
      <c r="I374" s="299">
        <v>759</v>
      </c>
      <c r="J374" s="299">
        <v>759</v>
      </c>
      <c r="K374" s="299">
        <v>745</v>
      </c>
      <c r="L374" s="299">
        <v>759</v>
      </c>
      <c r="M374" s="299">
        <v>745</v>
      </c>
      <c r="N374" s="299">
        <v>759</v>
      </c>
      <c r="O374" s="299">
        <v>759</v>
      </c>
      <c r="P374" s="299">
        <v>759</v>
      </c>
      <c r="Q374" s="299">
        <v>759</v>
      </c>
      <c r="R374" s="299">
        <v>759</v>
      </c>
      <c r="S374" s="299">
        <v>759</v>
      </c>
      <c r="T374" s="282"/>
    </row>
    <row r="375" spans="1:20" ht="18.75" customHeight="1" x14ac:dyDescent="0.25">
      <c r="A375" s="355" t="s">
        <v>1123</v>
      </c>
      <c r="B375" s="356"/>
      <c r="C375" s="356"/>
      <c r="D375" s="356"/>
      <c r="E375" s="356"/>
      <c r="F375" s="356"/>
      <c r="G375" s="356"/>
      <c r="H375" s="356"/>
      <c r="I375" s="356"/>
      <c r="J375" s="356"/>
      <c r="K375" s="356"/>
      <c r="L375" s="356"/>
      <c r="M375" s="356"/>
      <c r="N375" s="356"/>
      <c r="O375" s="356"/>
      <c r="P375" s="356"/>
      <c r="Q375" s="356"/>
      <c r="R375" s="356"/>
      <c r="S375" s="357"/>
      <c r="T375" s="282"/>
    </row>
    <row r="376" spans="1:20" ht="16.5" customHeight="1" x14ac:dyDescent="0.25">
      <c r="A376" s="358"/>
      <c r="B376" s="359"/>
      <c r="C376" s="359"/>
      <c r="D376" s="359"/>
      <c r="E376" s="359"/>
      <c r="F376" s="359"/>
      <c r="G376" s="359"/>
      <c r="H376" s="359"/>
      <c r="I376" s="359"/>
      <c r="J376" s="359"/>
      <c r="K376" s="359"/>
      <c r="L376" s="359"/>
      <c r="M376" s="359"/>
      <c r="N376" s="359"/>
      <c r="O376" s="359"/>
      <c r="P376" s="359"/>
      <c r="Q376" s="359"/>
      <c r="R376" s="359"/>
      <c r="S376" s="360"/>
      <c r="T376" s="282"/>
    </row>
    <row r="377" spans="1:20" ht="33" customHeight="1" x14ac:dyDescent="0.25">
      <c r="A377" s="347" t="s">
        <v>0</v>
      </c>
      <c r="B377" s="345" t="s">
        <v>1</v>
      </c>
      <c r="C377" s="345" t="s">
        <v>604</v>
      </c>
      <c r="D377" s="286" t="s">
        <v>1168</v>
      </c>
      <c r="E377" s="286" t="s">
        <v>1169</v>
      </c>
      <c r="F377" s="345" t="s">
        <v>1170</v>
      </c>
      <c r="G377" s="345"/>
      <c r="H377" s="346" t="s">
        <v>1171</v>
      </c>
      <c r="I377" s="346"/>
      <c r="J377" s="345" t="s">
        <v>1172</v>
      </c>
      <c r="K377" s="345"/>
      <c r="L377" s="346" t="s">
        <v>1173</v>
      </c>
      <c r="M377" s="346"/>
      <c r="N377" s="346" t="s">
        <v>1174</v>
      </c>
      <c r="O377" s="346"/>
      <c r="P377" s="346" t="s">
        <v>1175</v>
      </c>
      <c r="Q377" s="346"/>
      <c r="R377" s="346" t="s">
        <v>519</v>
      </c>
      <c r="S377" s="346"/>
      <c r="T377" s="282"/>
    </row>
    <row r="378" spans="1:20" ht="58.15" customHeight="1" x14ac:dyDescent="0.25">
      <c r="A378" s="347"/>
      <c r="B378" s="345"/>
      <c r="C378" s="345"/>
      <c r="D378" s="276" t="s">
        <v>191</v>
      </c>
      <c r="E378" s="276" t="s">
        <v>191</v>
      </c>
      <c r="F378" s="276" t="s">
        <v>603</v>
      </c>
      <c r="G378" s="276" t="s">
        <v>733</v>
      </c>
      <c r="H378" s="276" t="s">
        <v>603</v>
      </c>
      <c r="I378" s="276" t="s">
        <v>733</v>
      </c>
      <c r="J378" s="276" t="s">
        <v>603</v>
      </c>
      <c r="K378" s="276" t="s">
        <v>191</v>
      </c>
      <c r="L378" s="276" t="s">
        <v>603</v>
      </c>
      <c r="M378" s="276" t="s">
        <v>733</v>
      </c>
      <c r="N378" s="276" t="s">
        <v>603</v>
      </c>
      <c r="O378" s="276" t="s">
        <v>733</v>
      </c>
      <c r="P378" s="276" t="s">
        <v>603</v>
      </c>
      <c r="Q378" s="276" t="s">
        <v>733</v>
      </c>
      <c r="R378" s="276" t="s">
        <v>1080</v>
      </c>
      <c r="S378" s="276" t="s">
        <v>605</v>
      </c>
      <c r="T378" s="282"/>
    </row>
    <row r="379" spans="1:20" s="297" customFormat="1" ht="18.75" customHeight="1" x14ac:dyDescent="0.25">
      <c r="A379" s="293">
        <v>1</v>
      </c>
      <c r="B379" s="294">
        <v>2</v>
      </c>
      <c r="C379" s="294">
        <v>3</v>
      </c>
      <c r="D379" s="295" t="s">
        <v>52</v>
      </c>
      <c r="E379" s="295" t="s">
        <v>1081</v>
      </c>
      <c r="F379" s="295" t="s">
        <v>1082</v>
      </c>
      <c r="G379" s="295" t="s">
        <v>1083</v>
      </c>
      <c r="H379" s="295" t="s">
        <v>1084</v>
      </c>
      <c r="I379" s="295" t="s">
        <v>1085</v>
      </c>
      <c r="J379" s="295" t="s">
        <v>1086</v>
      </c>
      <c r="K379" s="295" t="s">
        <v>1087</v>
      </c>
      <c r="L379" s="295" t="s">
        <v>1088</v>
      </c>
      <c r="M379" s="295" t="s">
        <v>1089</v>
      </c>
      <c r="N379" s="295" t="s">
        <v>1088</v>
      </c>
      <c r="O379" s="295" t="s">
        <v>1089</v>
      </c>
      <c r="P379" s="295" t="s">
        <v>1088</v>
      </c>
      <c r="Q379" s="295" t="s">
        <v>1089</v>
      </c>
      <c r="R379" s="293" t="s">
        <v>1090</v>
      </c>
      <c r="S379" s="294">
        <v>6</v>
      </c>
      <c r="T379" s="282"/>
    </row>
    <row r="380" spans="1:20" ht="30.75" customHeight="1" x14ac:dyDescent="0.25">
      <c r="A380" s="354" t="s">
        <v>1156</v>
      </c>
      <c r="B380" s="354"/>
      <c r="C380" s="287" t="s">
        <v>750</v>
      </c>
      <c r="D380" s="298">
        <v>0</v>
      </c>
      <c r="E380" s="298">
        <v>32.997385812906671</v>
      </c>
      <c r="F380" s="298">
        <v>-7.1054273576010019E-15</v>
      </c>
      <c r="G380" s="298">
        <v>-7.1054273576010019E-15</v>
      </c>
      <c r="H380" s="299">
        <v>122.65460211797557</v>
      </c>
      <c r="I380" s="299">
        <v>122.654418865568</v>
      </c>
      <c r="J380" s="299">
        <v>99.575793077665281</v>
      </c>
      <c r="K380" s="299">
        <v>84.518056771999994</v>
      </c>
      <c r="L380" s="299">
        <v>132.63657556896678</v>
      </c>
      <c r="M380" s="299">
        <v>132.63657556896678</v>
      </c>
      <c r="N380" s="299">
        <v>45.985889625615535</v>
      </c>
      <c r="O380" s="299">
        <v>114.21774794612077</v>
      </c>
      <c r="P380" s="299">
        <v>32.334417878888281</v>
      </c>
      <c r="Q380" s="299">
        <v>32.334417878888281</v>
      </c>
      <c r="R380" s="299">
        <v>433.81132622182167</v>
      </c>
      <c r="S380" s="299">
        <v>487.36121703154379</v>
      </c>
      <c r="T380" s="282"/>
    </row>
    <row r="381" spans="1:20" ht="18.75" customHeight="1" x14ac:dyDescent="0.25">
      <c r="A381" s="288" t="s">
        <v>16</v>
      </c>
      <c r="B381" s="123" t="s">
        <v>1042</v>
      </c>
      <c r="C381" s="287" t="s">
        <v>750</v>
      </c>
      <c r="D381" s="298">
        <v>0</v>
      </c>
      <c r="E381" s="298">
        <v>32.997385812906678</v>
      </c>
      <c r="F381" s="298">
        <v>-7.1054273576010019E-15</v>
      </c>
      <c r="G381" s="298">
        <v>-7.1054273576010019E-15</v>
      </c>
      <c r="H381" s="299">
        <v>84.414602117975576</v>
      </c>
      <c r="I381" s="299">
        <v>84.410000000000011</v>
      </c>
      <c r="J381" s="299">
        <v>82.755793077665288</v>
      </c>
      <c r="K381" s="299">
        <v>67.670056771999995</v>
      </c>
      <c r="L381" s="299">
        <v>69.921387152966773</v>
      </c>
      <c r="M381" s="299">
        <v>69.921387152966773</v>
      </c>
      <c r="N381" s="299">
        <v>28.495681437615534</v>
      </c>
      <c r="O381" s="299">
        <v>96.727747946120772</v>
      </c>
      <c r="P381" s="299">
        <v>14.690295866888285</v>
      </c>
      <c r="Q381" s="299">
        <v>14.690295866888285</v>
      </c>
      <c r="R381" s="299">
        <v>280.90180760582172</v>
      </c>
      <c r="S381" s="299">
        <v>333.41948773797583</v>
      </c>
      <c r="T381" s="282"/>
    </row>
    <row r="382" spans="1:20" ht="18.75" customHeight="1" x14ac:dyDescent="0.25">
      <c r="A382" s="288" t="s">
        <v>17</v>
      </c>
      <c r="B382" s="269" t="s">
        <v>198</v>
      </c>
      <c r="C382" s="287" t="s">
        <v>750</v>
      </c>
      <c r="D382" s="298">
        <v>0</v>
      </c>
      <c r="E382" s="298">
        <v>16.498692906453339</v>
      </c>
      <c r="F382" s="298">
        <v>-3.5527136788005009E-15</v>
      </c>
      <c r="G382" s="298">
        <v>-3.5527136788005009E-15</v>
      </c>
      <c r="H382" s="299">
        <v>0</v>
      </c>
      <c r="I382" s="299">
        <v>0</v>
      </c>
      <c r="J382" s="299">
        <v>0</v>
      </c>
      <c r="K382" s="299">
        <v>0</v>
      </c>
      <c r="L382" s="299">
        <v>0</v>
      </c>
      <c r="M382" s="299">
        <v>0</v>
      </c>
      <c r="N382" s="299">
        <v>0</v>
      </c>
      <c r="O382" s="299">
        <v>0</v>
      </c>
      <c r="P382" s="299">
        <v>0</v>
      </c>
      <c r="Q382" s="299">
        <v>0</v>
      </c>
      <c r="R382" s="299">
        <v>0</v>
      </c>
      <c r="S382" s="299">
        <v>0</v>
      </c>
      <c r="T382" s="282"/>
    </row>
    <row r="383" spans="1:20" ht="31.5" customHeight="1" x14ac:dyDescent="0.25">
      <c r="A383" s="288" t="s">
        <v>199</v>
      </c>
      <c r="B383" s="136" t="s">
        <v>960</v>
      </c>
      <c r="C383" s="287" t="s">
        <v>750</v>
      </c>
      <c r="D383" s="298">
        <v>0</v>
      </c>
      <c r="E383" s="298">
        <v>0</v>
      </c>
      <c r="F383" s="298">
        <v>0</v>
      </c>
      <c r="G383" s="298">
        <v>0</v>
      </c>
      <c r="H383" s="299">
        <v>0</v>
      </c>
      <c r="I383" s="299">
        <v>0</v>
      </c>
      <c r="J383" s="299">
        <v>0</v>
      </c>
      <c r="K383" s="299">
        <v>0</v>
      </c>
      <c r="L383" s="299">
        <v>0</v>
      </c>
      <c r="M383" s="299">
        <v>0</v>
      </c>
      <c r="N383" s="299">
        <v>0</v>
      </c>
      <c r="O383" s="299">
        <v>0</v>
      </c>
      <c r="P383" s="299">
        <v>0</v>
      </c>
      <c r="Q383" s="299">
        <v>0</v>
      </c>
      <c r="R383" s="299">
        <v>0</v>
      </c>
      <c r="S383" s="299">
        <v>0</v>
      </c>
      <c r="T383" s="282"/>
    </row>
    <row r="384" spans="1:20" ht="18.75" customHeight="1" x14ac:dyDescent="0.25">
      <c r="A384" s="288" t="s">
        <v>591</v>
      </c>
      <c r="B384" s="270" t="s">
        <v>882</v>
      </c>
      <c r="C384" s="287" t="s">
        <v>750</v>
      </c>
      <c r="D384" s="298">
        <v>0</v>
      </c>
      <c r="E384" s="298">
        <v>0</v>
      </c>
      <c r="F384" s="298">
        <v>0</v>
      </c>
      <c r="G384" s="298">
        <v>0</v>
      </c>
      <c r="H384" s="299">
        <v>0</v>
      </c>
      <c r="I384" s="299">
        <v>0</v>
      </c>
      <c r="J384" s="299">
        <v>0</v>
      </c>
      <c r="K384" s="299">
        <v>0</v>
      </c>
      <c r="L384" s="299">
        <v>0</v>
      </c>
      <c r="M384" s="299">
        <v>0</v>
      </c>
      <c r="N384" s="299">
        <v>0</v>
      </c>
      <c r="O384" s="299">
        <v>0</v>
      </c>
      <c r="P384" s="299">
        <v>0</v>
      </c>
      <c r="Q384" s="299">
        <v>0</v>
      </c>
      <c r="R384" s="299">
        <v>0</v>
      </c>
      <c r="S384" s="299">
        <v>0</v>
      </c>
      <c r="T384" s="282"/>
    </row>
    <row r="385" spans="1:20" ht="31.5" customHeight="1" x14ac:dyDescent="0.25">
      <c r="A385" s="288" t="s">
        <v>917</v>
      </c>
      <c r="B385" s="271" t="s">
        <v>899</v>
      </c>
      <c r="C385" s="287" t="s">
        <v>750</v>
      </c>
      <c r="D385" s="298">
        <v>0</v>
      </c>
      <c r="E385" s="298">
        <v>0</v>
      </c>
      <c r="F385" s="298">
        <v>0</v>
      </c>
      <c r="G385" s="298">
        <v>0</v>
      </c>
      <c r="H385" s="299">
        <v>0</v>
      </c>
      <c r="I385" s="299">
        <v>0</v>
      </c>
      <c r="J385" s="299">
        <v>0</v>
      </c>
      <c r="K385" s="299">
        <v>0</v>
      </c>
      <c r="L385" s="299">
        <v>0</v>
      </c>
      <c r="M385" s="299">
        <v>0</v>
      </c>
      <c r="N385" s="299">
        <v>0</v>
      </c>
      <c r="O385" s="299">
        <v>0</v>
      </c>
      <c r="P385" s="299">
        <v>0</v>
      </c>
      <c r="Q385" s="299">
        <v>0</v>
      </c>
      <c r="R385" s="299">
        <v>0</v>
      </c>
      <c r="S385" s="299">
        <v>0</v>
      </c>
      <c r="T385" s="282"/>
    </row>
    <row r="386" spans="1:20" ht="31.5" customHeight="1" x14ac:dyDescent="0.25">
      <c r="A386" s="288" t="s">
        <v>918</v>
      </c>
      <c r="B386" s="271" t="s">
        <v>900</v>
      </c>
      <c r="C386" s="287" t="s">
        <v>750</v>
      </c>
      <c r="D386" s="298">
        <v>0</v>
      </c>
      <c r="E386" s="298">
        <v>16.498692906453339</v>
      </c>
      <c r="F386" s="298">
        <v>-3.5527136788005009E-15</v>
      </c>
      <c r="G386" s="298">
        <v>-3.5527136788005009E-15</v>
      </c>
      <c r="H386" s="299">
        <v>0</v>
      </c>
      <c r="I386" s="299">
        <v>0</v>
      </c>
      <c r="J386" s="299">
        <v>0</v>
      </c>
      <c r="K386" s="299">
        <v>0</v>
      </c>
      <c r="L386" s="299">
        <v>0</v>
      </c>
      <c r="M386" s="299">
        <v>0</v>
      </c>
      <c r="N386" s="299">
        <v>0</v>
      </c>
      <c r="O386" s="299">
        <v>0</v>
      </c>
      <c r="P386" s="299">
        <v>0</v>
      </c>
      <c r="Q386" s="299">
        <v>0</v>
      </c>
      <c r="R386" s="299">
        <v>0</v>
      </c>
      <c r="S386" s="299">
        <v>0</v>
      </c>
      <c r="T386" s="282"/>
    </row>
    <row r="387" spans="1:20" ht="31.5" customHeight="1" x14ac:dyDescent="0.25">
      <c r="A387" s="288" t="s">
        <v>961</v>
      </c>
      <c r="B387" s="271" t="s">
        <v>885</v>
      </c>
      <c r="C387" s="287" t="s">
        <v>750</v>
      </c>
      <c r="D387" s="298">
        <v>0</v>
      </c>
      <c r="E387" s="298">
        <v>0</v>
      </c>
      <c r="F387" s="298">
        <v>0</v>
      </c>
      <c r="G387" s="298">
        <v>0</v>
      </c>
      <c r="H387" s="299">
        <v>0</v>
      </c>
      <c r="I387" s="299">
        <v>0</v>
      </c>
      <c r="J387" s="299">
        <v>0</v>
      </c>
      <c r="K387" s="299">
        <v>0</v>
      </c>
      <c r="L387" s="299">
        <v>0</v>
      </c>
      <c r="M387" s="299">
        <v>0</v>
      </c>
      <c r="N387" s="299">
        <v>0</v>
      </c>
      <c r="O387" s="299">
        <v>0</v>
      </c>
      <c r="P387" s="299">
        <v>0</v>
      </c>
      <c r="Q387" s="299">
        <v>0</v>
      </c>
      <c r="R387" s="299">
        <v>0</v>
      </c>
      <c r="S387" s="299">
        <v>0</v>
      </c>
      <c r="T387" s="282"/>
    </row>
    <row r="388" spans="1:20" ht="18.75" customHeight="1" x14ac:dyDescent="0.25">
      <c r="A388" s="288" t="s">
        <v>592</v>
      </c>
      <c r="B388" s="270" t="s">
        <v>1061</v>
      </c>
      <c r="C388" s="287" t="s">
        <v>750</v>
      </c>
      <c r="D388" s="298">
        <v>0</v>
      </c>
      <c r="E388" s="298">
        <v>0</v>
      </c>
      <c r="F388" s="298">
        <v>0</v>
      </c>
      <c r="G388" s="298">
        <v>0</v>
      </c>
      <c r="H388" s="299">
        <v>0</v>
      </c>
      <c r="I388" s="299">
        <v>0</v>
      </c>
      <c r="J388" s="299">
        <v>0</v>
      </c>
      <c r="K388" s="299">
        <v>0</v>
      </c>
      <c r="L388" s="299">
        <v>0</v>
      </c>
      <c r="M388" s="299">
        <v>0</v>
      </c>
      <c r="N388" s="299">
        <v>0</v>
      </c>
      <c r="O388" s="299">
        <v>0</v>
      </c>
      <c r="P388" s="299">
        <v>0</v>
      </c>
      <c r="Q388" s="299">
        <v>0</v>
      </c>
      <c r="R388" s="299">
        <v>0</v>
      </c>
      <c r="S388" s="299">
        <v>0</v>
      </c>
      <c r="T388" s="282"/>
    </row>
    <row r="389" spans="1:20" ht="18.75" customHeight="1" x14ac:dyDescent="0.25">
      <c r="A389" s="288" t="s">
        <v>593</v>
      </c>
      <c r="B389" s="270" t="s">
        <v>883</v>
      </c>
      <c r="C389" s="287" t="s">
        <v>750</v>
      </c>
      <c r="D389" s="298">
        <v>0</v>
      </c>
      <c r="E389" s="298">
        <v>0</v>
      </c>
      <c r="F389" s="298">
        <v>0</v>
      </c>
      <c r="G389" s="298">
        <v>0</v>
      </c>
      <c r="H389" s="299">
        <v>0</v>
      </c>
      <c r="I389" s="299">
        <v>0</v>
      </c>
      <c r="J389" s="299">
        <v>0</v>
      </c>
      <c r="K389" s="299">
        <v>0</v>
      </c>
      <c r="L389" s="299">
        <v>0</v>
      </c>
      <c r="M389" s="299">
        <v>0</v>
      </c>
      <c r="N389" s="299">
        <v>0</v>
      </c>
      <c r="O389" s="299">
        <v>0</v>
      </c>
      <c r="P389" s="299">
        <v>0</v>
      </c>
      <c r="Q389" s="299">
        <v>0</v>
      </c>
      <c r="R389" s="299">
        <v>0</v>
      </c>
      <c r="S389" s="299">
        <v>0</v>
      </c>
      <c r="T389" s="282"/>
    </row>
    <row r="390" spans="1:20" ht="18.75" customHeight="1" x14ac:dyDescent="0.25">
      <c r="A390" s="288" t="s">
        <v>594</v>
      </c>
      <c r="B390" s="270" t="s">
        <v>1053</v>
      </c>
      <c r="C390" s="287" t="s">
        <v>750</v>
      </c>
      <c r="D390" s="298">
        <v>0</v>
      </c>
      <c r="E390" s="298">
        <v>0</v>
      </c>
      <c r="F390" s="298">
        <v>0</v>
      </c>
      <c r="G390" s="298">
        <v>0</v>
      </c>
      <c r="H390" s="299">
        <v>0</v>
      </c>
      <c r="I390" s="299">
        <v>0</v>
      </c>
      <c r="J390" s="299">
        <v>0</v>
      </c>
      <c r="K390" s="299">
        <v>0</v>
      </c>
      <c r="L390" s="299">
        <v>0</v>
      </c>
      <c r="M390" s="299">
        <v>0</v>
      </c>
      <c r="N390" s="299">
        <v>0</v>
      </c>
      <c r="O390" s="299">
        <v>0</v>
      </c>
      <c r="P390" s="299">
        <v>0</v>
      </c>
      <c r="Q390" s="299">
        <v>0</v>
      </c>
      <c r="R390" s="299">
        <v>0</v>
      </c>
      <c r="S390" s="299">
        <v>0</v>
      </c>
      <c r="T390" s="282"/>
    </row>
    <row r="391" spans="1:20" ht="18.75" customHeight="1" x14ac:dyDescent="0.25">
      <c r="A391" s="288" t="s">
        <v>595</v>
      </c>
      <c r="B391" s="270" t="s">
        <v>204</v>
      </c>
      <c r="C391" s="287" t="s">
        <v>750</v>
      </c>
      <c r="D391" s="298">
        <v>0</v>
      </c>
      <c r="E391" s="298">
        <v>0</v>
      </c>
      <c r="F391" s="298">
        <v>0</v>
      </c>
      <c r="G391" s="298">
        <v>0</v>
      </c>
      <c r="H391" s="299">
        <v>0</v>
      </c>
      <c r="I391" s="299">
        <v>0</v>
      </c>
      <c r="J391" s="299">
        <v>0</v>
      </c>
      <c r="K391" s="299">
        <v>0</v>
      </c>
      <c r="L391" s="299">
        <v>0</v>
      </c>
      <c r="M391" s="299">
        <v>0</v>
      </c>
      <c r="N391" s="299">
        <v>0</v>
      </c>
      <c r="O391" s="299">
        <v>0</v>
      </c>
      <c r="P391" s="299">
        <v>0</v>
      </c>
      <c r="Q391" s="299">
        <v>0</v>
      </c>
      <c r="R391" s="299">
        <v>0</v>
      </c>
      <c r="S391" s="299">
        <v>0</v>
      </c>
      <c r="T391" s="282"/>
    </row>
    <row r="392" spans="1:20" ht="31.5" customHeight="1" x14ac:dyDescent="0.25">
      <c r="A392" s="288" t="s">
        <v>962</v>
      </c>
      <c r="B392" s="271" t="s">
        <v>959</v>
      </c>
      <c r="C392" s="287" t="s">
        <v>750</v>
      </c>
      <c r="D392" s="298">
        <v>0</v>
      </c>
      <c r="E392" s="298">
        <v>0</v>
      </c>
      <c r="F392" s="298">
        <v>0</v>
      </c>
      <c r="G392" s="298">
        <v>0</v>
      </c>
      <c r="H392" s="299">
        <v>0</v>
      </c>
      <c r="I392" s="299">
        <v>0</v>
      </c>
      <c r="J392" s="299">
        <v>0</v>
      </c>
      <c r="K392" s="299">
        <v>0</v>
      </c>
      <c r="L392" s="299">
        <v>0</v>
      </c>
      <c r="M392" s="299">
        <v>0</v>
      </c>
      <c r="N392" s="299">
        <v>0</v>
      </c>
      <c r="O392" s="299">
        <v>0</v>
      </c>
      <c r="P392" s="299">
        <v>0</v>
      </c>
      <c r="Q392" s="299">
        <v>0</v>
      </c>
      <c r="R392" s="299">
        <v>0</v>
      </c>
      <c r="S392" s="299">
        <v>0</v>
      </c>
      <c r="T392" s="282"/>
    </row>
    <row r="393" spans="1:20" ht="18.75" customHeight="1" x14ac:dyDescent="0.25">
      <c r="A393" s="288" t="s">
        <v>963</v>
      </c>
      <c r="B393" s="271" t="s">
        <v>1005</v>
      </c>
      <c r="C393" s="287" t="s">
        <v>750</v>
      </c>
      <c r="D393" s="298">
        <v>0</v>
      </c>
      <c r="E393" s="298">
        <v>0</v>
      </c>
      <c r="F393" s="298">
        <v>0</v>
      </c>
      <c r="G393" s="298">
        <v>0</v>
      </c>
      <c r="H393" s="299">
        <v>0</v>
      </c>
      <c r="I393" s="299">
        <v>0</v>
      </c>
      <c r="J393" s="299">
        <v>0</v>
      </c>
      <c r="K393" s="299">
        <v>0</v>
      </c>
      <c r="L393" s="299">
        <v>0</v>
      </c>
      <c r="M393" s="299">
        <v>0</v>
      </c>
      <c r="N393" s="299">
        <v>0</v>
      </c>
      <c r="O393" s="299">
        <v>0</v>
      </c>
      <c r="P393" s="299">
        <v>0</v>
      </c>
      <c r="Q393" s="299">
        <v>0</v>
      </c>
      <c r="R393" s="299">
        <v>0</v>
      </c>
      <c r="S393" s="299">
        <v>0</v>
      </c>
      <c r="T393" s="282"/>
    </row>
    <row r="394" spans="1:20" ht="18.75" customHeight="1" x14ac:dyDescent="0.25">
      <c r="A394" s="288" t="s">
        <v>964</v>
      </c>
      <c r="B394" s="271" t="s">
        <v>731</v>
      </c>
      <c r="C394" s="287" t="s">
        <v>750</v>
      </c>
      <c r="D394" s="298">
        <v>0</v>
      </c>
      <c r="E394" s="298">
        <v>0</v>
      </c>
      <c r="F394" s="298">
        <v>0</v>
      </c>
      <c r="G394" s="298">
        <v>0</v>
      </c>
      <c r="H394" s="299">
        <v>0</v>
      </c>
      <c r="I394" s="299">
        <v>0</v>
      </c>
      <c r="J394" s="299">
        <v>0</v>
      </c>
      <c r="K394" s="299">
        <v>0</v>
      </c>
      <c r="L394" s="299">
        <v>0</v>
      </c>
      <c r="M394" s="299">
        <v>0</v>
      </c>
      <c r="N394" s="299">
        <v>0</v>
      </c>
      <c r="O394" s="299">
        <v>0</v>
      </c>
      <c r="P394" s="299">
        <v>0</v>
      </c>
      <c r="Q394" s="299">
        <v>0</v>
      </c>
      <c r="R394" s="299">
        <v>0</v>
      </c>
      <c r="S394" s="299">
        <v>0</v>
      </c>
      <c r="T394" s="282"/>
    </row>
    <row r="395" spans="1:20" ht="18.75" customHeight="1" x14ac:dyDescent="0.25">
      <c r="A395" s="288" t="s">
        <v>965</v>
      </c>
      <c r="B395" s="271" t="s">
        <v>1005</v>
      </c>
      <c r="C395" s="287" t="s">
        <v>750</v>
      </c>
      <c r="D395" s="298">
        <v>0</v>
      </c>
      <c r="E395" s="298">
        <v>0</v>
      </c>
      <c r="F395" s="298">
        <v>0</v>
      </c>
      <c r="G395" s="298">
        <v>0</v>
      </c>
      <c r="H395" s="299">
        <v>0</v>
      </c>
      <c r="I395" s="299">
        <v>0</v>
      </c>
      <c r="J395" s="299">
        <v>0</v>
      </c>
      <c r="K395" s="299">
        <v>0</v>
      </c>
      <c r="L395" s="299">
        <v>0</v>
      </c>
      <c r="M395" s="299">
        <v>0</v>
      </c>
      <c r="N395" s="299">
        <v>0</v>
      </c>
      <c r="O395" s="299">
        <v>0</v>
      </c>
      <c r="P395" s="299">
        <v>0</v>
      </c>
      <c r="Q395" s="299">
        <v>0</v>
      </c>
      <c r="R395" s="299">
        <v>0</v>
      </c>
      <c r="S395" s="299">
        <v>0</v>
      </c>
      <c r="T395" s="282"/>
    </row>
    <row r="396" spans="1:20" ht="18.75" customHeight="1" x14ac:dyDescent="0.25">
      <c r="A396" s="288" t="s">
        <v>596</v>
      </c>
      <c r="B396" s="270" t="s">
        <v>884</v>
      </c>
      <c r="C396" s="287" t="s">
        <v>750</v>
      </c>
      <c r="D396" s="298">
        <v>0</v>
      </c>
      <c r="E396" s="298">
        <v>0</v>
      </c>
      <c r="F396" s="298">
        <v>0</v>
      </c>
      <c r="G396" s="298">
        <v>0</v>
      </c>
      <c r="H396" s="299">
        <v>0</v>
      </c>
      <c r="I396" s="299">
        <v>0</v>
      </c>
      <c r="J396" s="299">
        <v>0</v>
      </c>
      <c r="K396" s="299">
        <v>0</v>
      </c>
      <c r="L396" s="299">
        <v>0</v>
      </c>
      <c r="M396" s="299">
        <v>0</v>
      </c>
      <c r="N396" s="299">
        <v>0</v>
      </c>
      <c r="O396" s="299">
        <v>0</v>
      </c>
      <c r="P396" s="299">
        <v>0</v>
      </c>
      <c r="Q396" s="299">
        <v>0</v>
      </c>
      <c r="R396" s="299">
        <v>0</v>
      </c>
      <c r="S396" s="299">
        <v>0</v>
      </c>
      <c r="T396" s="282"/>
    </row>
    <row r="397" spans="1:20" ht="18.75" customHeight="1" x14ac:dyDescent="0.25">
      <c r="A397" s="288" t="s">
        <v>617</v>
      </c>
      <c r="B397" s="270" t="s">
        <v>1058</v>
      </c>
      <c r="C397" s="287" t="s">
        <v>750</v>
      </c>
      <c r="D397" s="298">
        <v>0</v>
      </c>
      <c r="E397" s="298">
        <v>0</v>
      </c>
      <c r="F397" s="298">
        <v>0</v>
      </c>
      <c r="G397" s="298">
        <v>0</v>
      </c>
      <c r="H397" s="299">
        <v>0</v>
      </c>
      <c r="I397" s="299">
        <v>0</v>
      </c>
      <c r="J397" s="299">
        <v>0</v>
      </c>
      <c r="K397" s="299">
        <v>0</v>
      </c>
      <c r="L397" s="299">
        <v>0</v>
      </c>
      <c r="M397" s="299">
        <v>0</v>
      </c>
      <c r="N397" s="299">
        <v>0</v>
      </c>
      <c r="O397" s="299">
        <v>0</v>
      </c>
      <c r="P397" s="299">
        <v>0</v>
      </c>
      <c r="Q397" s="299">
        <v>0</v>
      </c>
      <c r="R397" s="299">
        <v>0</v>
      </c>
      <c r="S397" s="299">
        <v>0</v>
      </c>
      <c r="T397" s="282"/>
    </row>
    <row r="398" spans="1:20" ht="31.5" customHeight="1" x14ac:dyDescent="0.25">
      <c r="A398" s="288" t="s">
        <v>910</v>
      </c>
      <c r="B398" s="270" t="s">
        <v>1043</v>
      </c>
      <c r="C398" s="287" t="s">
        <v>750</v>
      </c>
      <c r="D398" s="298">
        <v>0</v>
      </c>
      <c r="E398" s="298">
        <v>0</v>
      </c>
      <c r="F398" s="298">
        <v>0</v>
      </c>
      <c r="G398" s="298">
        <v>0</v>
      </c>
      <c r="H398" s="299">
        <v>0</v>
      </c>
      <c r="I398" s="299">
        <v>0</v>
      </c>
      <c r="J398" s="299">
        <v>0</v>
      </c>
      <c r="K398" s="299">
        <v>0</v>
      </c>
      <c r="L398" s="299">
        <v>0</v>
      </c>
      <c r="M398" s="299">
        <v>0</v>
      </c>
      <c r="N398" s="299">
        <v>0</v>
      </c>
      <c r="O398" s="299">
        <v>0</v>
      </c>
      <c r="P398" s="299">
        <v>0</v>
      </c>
      <c r="Q398" s="299">
        <v>0</v>
      </c>
      <c r="R398" s="299">
        <v>0</v>
      </c>
      <c r="S398" s="299">
        <v>0</v>
      </c>
      <c r="T398" s="282"/>
    </row>
    <row r="399" spans="1:20" ht="18" customHeight="1" x14ac:dyDescent="0.25">
      <c r="A399" s="288" t="s">
        <v>966</v>
      </c>
      <c r="B399" s="271" t="s">
        <v>644</v>
      </c>
      <c r="C399" s="287" t="s">
        <v>750</v>
      </c>
      <c r="D399" s="298">
        <v>0</v>
      </c>
      <c r="E399" s="298">
        <v>0</v>
      </c>
      <c r="F399" s="298">
        <v>0</v>
      </c>
      <c r="G399" s="298">
        <v>0</v>
      </c>
      <c r="H399" s="299">
        <v>0</v>
      </c>
      <c r="I399" s="299">
        <v>0</v>
      </c>
      <c r="J399" s="299">
        <v>0</v>
      </c>
      <c r="K399" s="299">
        <v>0</v>
      </c>
      <c r="L399" s="299">
        <v>0</v>
      </c>
      <c r="M399" s="299">
        <v>0</v>
      </c>
      <c r="N399" s="299">
        <v>0</v>
      </c>
      <c r="O399" s="299">
        <v>0</v>
      </c>
      <c r="P399" s="299">
        <v>0</v>
      </c>
      <c r="Q399" s="299">
        <v>0</v>
      </c>
      <c r="R399" s="299">
        <v>0</v>
      </c>
      <c r="S399" s="299">
        <v>0</v>
      </c>
      <c r="T399" s="282"/>
    </row>
    <row r="400" spans="1:20" ht="18" customHeight="1" x14ac:dyDescent="0.25">
      <c r="A400" s="288" t="s">
        <v>967</v>
      </c>
      <c r="B400" s="278" t="s">
        <v>632</v>
      </c>
      <c r="C400" s="287" t="s">
        <v>750</v>
      </c>
      <c r="D400" s="298">
        <v>0</v>
      </c>
      <c r="E400" s="298">
        <v>0</v>
      </c>
      <c r="F400" s="298">
        <v>0</v>
      </c>
      <c r="G400" s="298">
        <v>0</v>
      </c>
      <c r="H400" s="299">
        <v>0</v>
      </c>
      <c r="I400" s="299">
        <v>0</v>
      </c>
      <c r="J400" s="299">
        <v>0</v>
      </c>
      <c r="K400" s="299">
        <v>0</v>
      </c>
      <c r="L400" s="299">
        <v>0</v>
      </c>
      <c r="M400" s="299">
        <v>0</v>
      </c>
      <c r="N400" s="299">
        <v>0</v>
      </c>
      <c r="O400" s="299">
        <v>0</v>
      </c>
      <c r="P400" s="299">
        <v>0</v>
      </c>
      <c r="Q400" s="299">
        <v>0</v>
      </c>
      <c r="R400" s="299">
        <v>0</v>
      </c>
      <c r="S400" s="299">
        <v>0</v>
      </c>
      <c r="T400" s="282"/>
    </row>
    <row r="401" spans="1:20" ht="31.5" customHeight="1" x14ac:dyDescent="0.25">
      <c r="A401" s="288" t="s">
        <v>201</v>
      </c>
      <c r="B401" s="136" t="s">
        <v>1002</v>
      </c>
      <c r="C401" s="287" t="s">
        <v>750</v>
      </c>
      <c r="D401" s="298">
        <v>0</v>
      </c>
      <c r="E401" s="298">
        <v>0</v>
      </c>
      <c r="F401" s="298">
        <v>0</v>
      </c>
      <c r="G401" s="298">
        <v>0</v>
      </c>
      <c r="H401" s="299">
        <v>0</v>
      </c>
      <c r="I401" s="299">
        <v>0</v>
      </c>
      <c r="J401" s="299">
        <v>0</v>
      </c>
      <c r="K401" s="299">
        <v>0</v>
      </c>
      <c r="L401" s="299">
        <v>0</v>
      </c>
      <c r="M401" s="299">
        <v>0</v>
      </c>
      <c r="N401" s="299">
        <v>0</v>
      </c>
      <c r="O401" s="299">
        <v>0</v>
      </c>
      <c r="P401" s="299">
        <v>0</v>
      </c>
      <c r="Q401" s="299">
        <v>0</v>
      </c>
      <c r="R401" s="299">
        <v>0</v>
      </c>
      <c r="S401" s="299">
        <v>0</v>
      </c>
      <c r="T401" s="282"/>
    </row>
    <row r="402" spans="1:20" ht="31.5" customHeight="1" x14ac:dyDescent="0.25">
      <c r="A402" s="288" t="s">
        <v>968</v>
      </c>
      <c r="B402" s="270" t="s">
        <v>899</v>
      </c>
      <c r="C402" s="287" t="s">
        <v>750</v>
      </c>
      <c r="D402" s="298">
        <v>0</v>
      </c>
      <c r="E402" s="298">
        <v>0</v>
      </c>
      <c r="F402" s="298">
        <v>0</v>
      </c>
      <c r="G402" s="298">
        <v>0</v>
      </c>
      <c r="H402" s="299">
        <v>0</v>
      </c>
      <c r="I402" s="299">
        <v>0</v>
      </c>
      <c r="J402" s="299">
        <v>0</v>
      </c>
      <c r="K402" s="299">
        <v>0</v>
      </c>
      <c r="L402" s="299">
        <v>0</v>
      </c>
      <c r="M402" s="299">
        <v>0</v>
      </c>
      <c r="N402" s="299">
        <v>0</v>
      </c>
      <c r="O402" s="299">
        <v>0</v>
      </c>
      <c r="P402" s="299">
        <v>0</v>
      </c>
      <c r="Q402" s="299">
        <v>0</v>
      </c>
      <c r="R402" s="299">
        <v>0</v>
      </c>
      <c r="S402" s="299">
        <v>0</v>
      </c>
      <c r="T402" s="282"/>
    </row>
    <row r="403" spans="1:20" ht="31.5" customHeight="1" x14ac:dyDescent="0.25">
      <c r="A403" s="288" t="s">
        <v>969</v>
      </c>
      <c r="B403" s="270" t="s">
        <v>900</v>
      </c>
      <c r="C403" s="287" t="s">
        <v>750</v>
      </c>
      <c r="D403" s="298">
        <v>0</v>
      </c>
      <c r="E403" s="298">
        <v>0</v>
      </c>
      <c r="F403" s="298">
        <v>0</v>
      </c>
      <c r="G403" s="298">
        <v>0</v>
      </c>
      <c r="H403" s="299">
        <v>0</v>
      </c>
      <c r="I403" s="299">
        <v>0</v>
      </c>
      <c r="J403" s="299">
        <v>0</v>
      </c>
      <c r="K403" s="299">
        <v>0</v>
      </c>
      <c r="L403" s="299">
        <v>0</v>
      </c>
      <c r="M403" s="299">
        <v>0</v>
      </c>
      <c r="N403" s="299">
        <v>0</v>
      </c>
      <c r="O403" s="299">
        <v>0</v>
      </c>
      <c r="P403" s="299">
        <v>0</v>
      </c>
      <c r="Q403" s="299">
        <v>0</v>
      </c>
      <c r="R403" s="299">
        <v>0</v>
      </c>
      <c r="S403" s="299">
        <v>0</v>
      </c>
      <c r="T403" s="282"/>
    </row>
    <row r="404" spans="1:20" ht="31.5" customHeight="1" x14ac:dyDescent="0.25">
      <c r="A404" s="288" t="s">
        <v>970</v>
      </c>
      <c r="B404" s="270" t="s">
        <v>885</v>
      </c>
      <c r="C404" s="287" t="s">
        <v>750</v>
      </c>
      <c r="D404" s="298">
        <v>0</v>
      </c>
      <c r="E404" s="298">
        <v>0</v>
      </c>
      <c r="F404" s="298">
        <v>0</v>
      </c>
      <c r="G404" s="298">
        <v>0</v>
      </c>
      <c r="H404" s="299">
        <v>0</v>
      </c>
      <c r="I404" s="299">
        <v>0</v>
      </c>
      <c r="J404" s="299">
        <v>0</v>
      </c>
      <c r="K404" s="299">
        <v>0</v>
      </c>
      <c r="L404" s="299">
        <v>0</v>
      </c>
      <c r="M404" s="299">
        <v>0</v>
      </c>
      <c r="N404" s="299">
        <v>0</v>
      </c>
      <c r="O404" s="299">
        <v>0</v>
      </c>
      <c r="P404" s="299">
        <v>0</v>
      </c>
      <c r="Q404" s="299">
        <v>0</v>
      </c>
      <c r="R404" s="299">
        <v>0</v>
      </c>
      <c r="S404" s="299">
        <v>0</v>
      </c>
      <c r="T404" s="282"/>
    </row>
    <row r="405" spans="1:20" ht="18.75" customHeight="1" x14ac:dyDescent="0.25">
      <c r="A405" s="288" t="s">
        <v>203</v>
      </c>
      <c r="B405" s="136" t="s">
        <v>498</v>
      </c>
      <c r="C405" s="287" t="s">
        <v>750</v>
      </c>
      <c r="D405" s="298">
        <v>0</v>
      </c>
      <c r="E405" s="298">
        <v>-3.5527136788005009E-15</v>
      </c>
      <c r="F405" s="298">
        <v>0</v>
      </c>
      <c r="G405" s="298">
        <v>0</v>
      </c>
      <c r="H405" s="299">
        <v>0</v>
      </c>
      <c r="I405" s="299">
        <v>0</v>
      </c>
      <c r="J405" s="299">
        <v>0</v>
      </c>
      <c r="K405" s="299">
        <v>67.670056771999995</v>
      </c>
      <c r="L405" s="299">
        <v>0</v>
      </c>
      <c r="M405" s="299">
        <v>0</v>
      </c>
      <c r="N405" s="299">
        <v>0</v>
      </c>
      <c r="O405" s="299">
        <v>0</v>
      </c>
      <c r="P405" s="299">
        <v>0</v>
      </c>
      <c r="Q405" s="299">
        <v>0</v>
      </c>
      <c r="R405" s="299">
        <v>0</v>
      </c>
      <c r="S405" s="299">
        <v>0</v>
      </c>
      <c r="T405" s="282"/>
    </row>
    <row r="406" spans="1:20" s="332" customFormat="1" ht="18.75" customHeight="1" x14ac:dyDescent="0.25">
      <c r="A406" s="326" t="s">
        <v>18</v>
      </c>
      <c r="B406" s="327" t="s">
        <v>1044</v>
      </c>
      <c r="C406" s="328" t="s">
        <v>750</v>
      </c>
      <c r="D406" s="329">
        <v>0</v>
      </c>
      <c r="E406" s="329">
        <v>-3.5527136788005009E-15</v>
      </c>
      <c r="F406" s="329">
        <v>0</v>
      </c>
      <c r="G406" s="329">
        <v>0</v>
      </c>
      <c r="H406" s="330">
        <v>84.414602117975576</v>
      </c>
      <c r="I406" s="330">
        <v>84.410000000000011</v>
      </c>
      <c r="J406" s="330">
        <v>83.379841030375587</v>
      </c>
      <c r="K406" s="330">
        <v>82.51</v>
      </c>
      <c r="L406" s="330">
        <v>69.921387152966773</v>
      </c>
      <c r="M406" s="330">
        <v>69.921387152966773</v>
      </c>
      <c r="N406" s="330">
        <v>28.495681437615534</v>
      </c>
      <c r="O406" s="330">
        <v>96.727747946120772</v>
      </c>
      <c r="P406" s="330">
        <v>14.690295866888285</v>
      </c>
      <c r="Q406" s="330">
        <v>14.690295866888285</v>
      </c>
      <c r="R406" s="330">
        <v>280.90180760582172</v>
      </c>
      <c r="S406" s="330">
        <v>333.41948773797583</v>
      </c>
      <c r="T406" s="331"/>
    </row>
    <row r="407" spans="1:20" ht="18.75" customHeight="1" x14ac:dyDescent="0.25">
      <c r="A407" s="288" t="s">
        <v>213</v>
      </c>
      <c r="B407" s="136" t="s">
        <v>1045</v>
      </c>
      <c r="C407" s="287" t="s">
        <v>750</v>
      </c>
      <c r="D407" s="298">
        <v>0</v>
      </c>
      <c r="E407" s="298">
        <v>0</v>
      </c>
      <c r="F407" s="298">
        <v>0</v>
      </c>
      <c r="G407" s="298">
        <v>0</v>
      </c>
      <c r="H407" s="299">
        <v>83.04</v>
      </c>
      <c r="I407" s="299">
        <v>83.04</v>
      </c>
      <c r="J407" s="299">
        <v>82.76</v>
      </c>
      <c r="K407" s="299">
        <v>67.670056771999995</v>
      </c>
      <c r="L407" s="299">
        <v>69.921387152966773</v>
      </c>
      <c r="M407" s="299">
        <v>69.921387152966773</v>
      </c>
      <c r="N407" s="299">
        <v>28.495681437615534</v>
      </c>
      <c r="O407" s="299">
        <v>96.727747946120772</v>
      </c>
      <c r="P407" s="299">
        <v>14.690295866888285</v>
      </c>
      <c r="Q407" s="299">
        <v>14.690295866888285</v>
      </c>
      <c r="R407" s="299">
        <v>278.90736445747058</v>
      </c>
      <c r="S407" s="299">
        <v>332.04948773797582</v>
      </c>
      <c r="T407" s="282"/>
    </row>
    <row r="408" spans="1:20" ht="18.75" customHeight="1" x14ac:dyDescent="0.25">
      <c r="A408" s="288" t="s">
        <v>597</v>
      </c>
      <c r="B408" s="270" t="s">
        <v>746</v>
      </c>
      <c r="C408" s="287" t="s">
        <v>750</v>
      </c>
      <c r="D408" s="298">
        <v>0</v>
      </c>
      <c r="E408" s="298">
        <v>0</v>
      </c>
      <c r="F408" s="298">
        <v>0</v>
      </c>
      <c r="G408" s="298">
        <v>0</v>
      </c>
      <c r="H408" s="299">
        <v>0</v>
      </c>
      <c r="I408" s="299">
        <v>0</v>
      </c>
      <c r="J408" s="299">
        <v>0</v>
      </c>
      <c r="K408" s="299">
        <v>0</v>
      </c>
      <c r="L408" s="299">
        <v>0</v>
      </c>
      <c r="M408" s="299">
        <v>0</v>
      </c>
      <c r="N408" s="299">
        <v>0</v>
      </c>
      <c r="O408" s="299">
        <v>0</v>
      </c>
      <c r="P408" s="299">
        <v>0</v>
      </c>
      <c r="Q408" s="299">
        <v>0</v>
      </c>
      <c r="R408" s="299">
        <v>0</v>
      </c>
      <c r="S408" s="299">
        <v>0</v>
      </c>
      <c r="T408" s="282"/>
    </row>
    <row r="409" spans="1:20" ht="31.5" customHeight="1" x14ac:dyDescent="0.25">
      <c r="A409" s="288" t="s">
        <v>919</v>
      </c>
      <c r="B409" s="270" t="s">
        <v>899</v>
      </c>
      <c r="C409" s="287" t="s">
        <v>750</v>
      </c>
      <c r="D409" s="298">
        <v>0</v>
      </c>
      <c r="E409" s="298">
        <v>0</v>
      </c>
      <c r="F409" s="298">
        <v>0</v>
      </c>
      <c r="G409" s="298">
        <v>0</v>
      </c>
      <c r="H409" s="299">
        <v>0</v>
      </c>
      <c r="I409" s="299">
        <v>0</v>
      </c>
      <c r="J409" s="299">
        <v>0</v>
      </c>
      <c r="K409" s="299">
        <v>0</v>
      </c>
      <c r="L409" s="299">
        <v>0</v>
      </c>
      <c r="M409" s="299">
        <v>0</v>
      </c>
      <c r="N409" s="299">
        <v>0</v>
      </c>
      <c r="O409" s="299">
        <v>0</v>
      </c>
      <c r="P409" s="299">
        <v>0</v>
      </c>
      <c r="Q409" s="299">
        <v>0</v>
      </c>
      <c r="R409" s="299">
        <v>0</v>
      </c>
      <c r="S409" s="299">
        <v>0</v>
      </c>
      <c r="T409" s="282"/>
    </row>
    <row r="410" spans="1:20" ht="31.5" customHeight="1" x14ac:dyDescent="0.25">
      <c r="A410" s="288" t="s">
        <v>920</v>
      </c>
      <c r="B410" s="270" t="s">
        <v>900</v>
      </c>
      <c r="C410" s="287" t="s">
        <v>750</v>
      </c>
      <c r="D410" s="298">
        <v>0</v>
      </c>
      <c r="E410" s="298">
        <v>-3.5527136788005009E-15</v>
      </c>
      <c r="F410" s="298">
        <v>0</v>
      </c>
      <c r="G410" s="298">
        <v>0</v>
      </c>
      <c r="H410" s="299">
        <v>0</v>
      </c>
      <c r="I410" s="299">
        <v>0</v>
      </c>
      <c r="J410" s="299">
        <v>0</v>
      </c>
      <c r="K410" s="299">
        <v>67.670056771999995</v>
      </c>
      <c r="L410" s="299">
        <v>0</v>
      </c>
      <c r="M410" s="299">
        <v>0</v>
      </c>
      <c r="N410" s="299">
        <v>0</v>
      </c>
      <c r="O410" s="299">
        <v>0</v>
      </c>
      <c r="P410" s="299">
        <v>0</v>
      </c>
      <c r="Q410" s="299">
        <v>0</v>
      </c>
      <c r="R410" s="299">
        <v>0</v>
      </c>
      <c r="S410" s="299">
        <v>0</v>
      </c>
      <c r="T410" s="282"/>
    </row>
    <row r="411" spans="1:20" ht="31.5" customHeight="1" x14ac:dyDescent="0.25">
      <c r="A411" s="288" t="s">
        <v>971</v>
      </c>
      <c r="B411" s="270" t="s">
        <v>885</v>
      </c>
      <c r="C411" s="287" t="s">
        <v>750</v>
      </c>
      <c r="D411" s="298">
        <v>0</v>
      </c>
      <c r="E411" s="298">
        <v>0</v>
      </c>
      <c r="F411" s="298">
        <v>0</v>
      </c>
      <c r="G411" s="298">
        <v>0</v>
      </c>
      <c r="H411" s="299">
        <v>81.668628936598424</v>
      </c>
      <c r="I411" s="299">
        <v>83.04</v>
      </c>
      <c r="J411" s="299">
        <v>82.135952047289706</v>
      </c>
      <c r="K411" s="299">
        <v>0</v>
      </c>
      <c r="L411" s="299">
        <v>69.921387152966773</v>
      </c>
      <c r="M411" s="299">
        <v>69.921387152966773</v>
      </c>
      <c r="N411" s="299">
        <v>28.495681437615534</v>
      </c>
      <c r="O411" s="299">
        <v>96.727747946120772</v>
      </c>
      <c r="P411" s="299">
        <v>14.690295866888285</v>
      </c>
      <c r="Q411" s="299">
        <v>14.690295866888285</v>
      </c>
      <c r="R411" s="299">
        <v>276.91194544135868</v>
      </c>
      <c r="S411" s="299">
        <v>264.37943096597581</v>
      </c>
      <c r="T411" s="282"/>
    </row>
    <row r="412" spans="1:20" ht="18.75" customHeight="1" x14ac:dyDescent="0.25">
      <c r="A412" s="288" t="s">
        <v>598</v>
      </c>
      <c r="B412" s="270" t="s">
        <v>1057</v>
      </c>
      <c r="C412" s="287" t="s">
        <v>750</v>
      </c>
      <c r="D412" s="298">
        <v>0</v>
      </c>
      <c r="E412" s="298">
        <v>0</v>
      </c>
      <c r="F412" s="298">
        <v>0</v>
      </c>
      <c r="G412" s="298">
        <v>0</v>
      </c>
      <c r="H412" s="299">
        <v>0</v>
      </c>
      <c r="I412" s="299">
        <v>0</v>
      </c>
      <c r="J412" s="299">
        <v>0</v>
      </c>
      <c r="K412" s="299">
        <v>0</v>
      </c>
      <c r="L412" s="299">
        <v>0</v>
      </c>
      <c r="M412" s="299">
        <v>0</v>
      </c>
      <c r="N412" s="299">
        <v>0</v>
      </c>
      <c r="O412" s="299">
        <v>0</v>
      </c>
      <c r="P412" s="299">
        <v>0</v>
      </c>
      <c r="Q412" s="299">
        <v>0</v>
      </c>
      <c r="R412" s="299">
        <v>0</v>
      </c>
      <c r="S412" s="299">
        <v>0</v>
      </c>
      <c r="T412" s="282"/>
    </row>
    <row r="413" spans="1:20" ht="18.75" customHeight="1" x14ac:dyDescent="0.25">
      <c r="A413" s="288" t="s">
        <v>599</v>
      </c>
      <c r="B413" s="270" t="s">
        <v>747</v>
      </c>
      <c r="C413" s="287" t="s">
        <v>750</v>
      </c>
      <c r="D413" s="298">
        <v>0</v>
      </c>
      <c r="E413" s="298">
        <v>0</v>
      </c>
      <c r="F413" s="298">
        <v>0</v>
      </c>
      <c r="G413" s="298">
        <v>0</v>
      </c>
      <c r="H413" s="299">
        <v>0</v>
      </c>
      <c r="I413" s="299">
        <v>0</v>
      </c>
      <c r="J413" s="299">
        <v>0</v>
      </c>
      <c r="K413" s="299">
        <v>0</v>
      </c>
      <c r="L413" s="299">
        <v>0</v>
      </c>
      <c r="M413" s="299">
        <v>0</v>
      </c>
      <c r="N413" s="299">
        <v>0</v>
      </c>
      <c r="O413" s="299">
        <v>0</v>
      </c>
      <c r="P413" s="299">
        <v>0</v>
      </c>
      <c r="Q413" s="299">
        <v>0</v>
      </c>
      <c r="R413" s="299">
        <v>0</v>
      </c>
      <c r="S413" s="299">
        <v>0</v>
      </c>
      <c r="T413" s="282"/>
    </row>
    <row r="414" spans="1:20" ht="18.75" customHeight="1" x14ac:dyDescent="0.25">
      <c r="A414" s="288" t="s">
        <v>600</v>
      </c>
      <c r="B414" s="270" t="s">
        <v>1051</v>
      </c>
      <c r="C414" s="287" t="s">
        <v>750</v>
      </c>
      <c r="D414" s="298">
        <v>0</v>
      </c>
      <c r="E414" s="298">
        <v>0</v>
      </c>
      <c r="F414" s="298">
        <v>0</v>
      </c>
      <c r="G414" s="298">
        <v>0</v>
      </c>
      <c r="H414" s="299">
        <v>0</v>
      </c>
      <c r="I414" s="299">
        <v>0</v>
      </c>
      <c r="J414" s="299">
        <v>0</v>
      </c>
      <c r="K414" s="299">
        <v>0</v>
      </c>
      <c r="L414" s="299">
        <v>0</v>
      </c>
      <c r="M414" s="299">
        <v>0</v>
      </c>
      <c r="N414" s="299">
        <v>0</v>
      </c>
      <c r="O414" s="299">
        <v>0</v>
      </c>
      <c r="P414" s="299">
        <v>0</v>
      </c>
      <c r="Q414" s="299">
        <v>0</v>
      </c>
      <c r="R414" s="299">
        <v>0</v>
      </c>
      <c r="S414" s="299">
        <v>0</v>
      </c>
      <c r="T414" s="282"/>
    </row>
    <row r="415" spans="1:20" ht="18.75" customHeight="1" x14ac:dyDescent="0.25">
      <c r="A415" s="288" t="s">
        <v>601</v>
      </c>
      <c r="B415" s="270" t="s">
        <v>749</v>
      </c>
      <c r="C415" s="287" t="s">
        <v>750</v>
      </c>
      <c r="D415" s="298">
        <v>0</v>
      </c>
      <c r="E415" s="298">
        <v>0</v>
      </c>
      <c r="F415" s="298">
        <v>0</v>
      </c>
      <c r="G415" s="298">
        <v>0</v>
      </c>
      <c r="H415" s="299">
        <v>0</v>
      </c>
      <c r="I415" s="299">
        <v>0</v>
      </c>
      <c r="J415" s="299">
        <v>0</v>
      </c>
      <c r="K415" s="299">
        <v>0</v>
      </c>
      <c r="L415" s="299">
        <v>0</v>
      </c>
      <c r="M415" s="299">
        <v>0</v>
      </c>
      <c r="N415" s="299">
        <v>0</v>
      </c>
      <c r="O415" s="299">
        <v>0</v>
      </c>
      <c r="P415" s="299">
        <v>0</v>
      </c>
      <c r="Q415" s="299">
        <v>0</v>
      </c>
      <c r="R415" s="299">
        <v>0</v>
      </c>
      <c r="S415" s="299">
        <v>0</v>
      </c>
      <c r="T415" s="282"/>
    </row>
    <row r="416" spans="1:20" ht="18.75" customHeight="1" x14ac:dyDescent="0.25">
      <c r="A416" s="288" t="s">
        <v>602</v>
      </c>
      <c r="B416" s="270" t="s">
        <v>1058</v>
      </c>
      <c r="C416" s="287" t="s">
        <v>750</v>
      </c>
      <c r="D416" s="298">
        <v>0</v>
      </c>
      <c r="E416" s="298">
        <v>0</v>
      </c>
      <c r="F416" s="298">
        <v>0</v>
      </c>
      <c r="G416" s="298">
        <v>0</v>
      </c>
      <c r="H416" s="299">
        <v>0</v>
      </c>
      <c r="I416" s="299">
        <v>0</v>
      </c>
      <c r="J416" s="299">
        <v>0</v>
      </c>
      <c r="K416" s="299">
        <v>0</v>
      </c>
      <c r="L416" s="299">
        <v>0</v>
      </c>
      <c r="M416" s="299">
        <v>0</v>
      </c>
      <c r="N416" s="299">
        <v>0</v>
      </c>
      <c r="O416" s="299">
        <v>0</v>
      </c>
      <c r="P416" s="299">
        <v>0</v>
      </c>
      <c r="Q416" s="299">
        <v>0</v>
      </c>
      <c r="R416" s="299">
        <v>0</v>
      </c>
      <c r="S416" s="299">
        <v>0</v>
      </c>
      <c r="T416" s="282"/>
    </row>
    <row r="417" spans="1:20" ht="31.5" customHeight="1" x14ac:dyDescent="0.25">
      <c r="A417" s="288" t="s">
        <v>618</v>
      </c>
      <c r="B417" s="270" t="s">
        <v>1034</v>
      </c>
      <c r="C417" s="287" t="s">
        <v>750</v>
      </c>
      <c r="D417" s="298">
        <v>0</v>
      </c>
      <c r="E417" s="298">
        <v>0</v>
      </c>
      <c r="F417" s="298">
        <v>0</v>
      </c>
      <c r="G417" s="298">
        <v>0</v>
      </c>
      <c r="H417" s="299">
        <v>0</v>
      </c>
      <c r="I417" s="299">
        <v>0</v>
      </c>
      <c r="J417" s="299">
        <v>0</v>
      </c>
      <c r="K417" s="299">
        <v>0</v>
      </c>
      <c r="L417" s="299">
        <v>0</v>
      </c>
      <c r="M417" s="299">
        <v>0</v>
      </c>
      <c r="N417" s="299">
        <v>0</v>
      </c>
      <c r="O417" s="299">
        <v>0</v>
      </c>
      <c r="P417" s="299">
        <v>0</v>
      </c>
      <c r="Q417" s="299">
        <v>0</v>
      </c>
      <c r="R417" s="299">
        <v>0</v>
      </c>
      <c r="S417" s="299">
        <v>0</v>
      </c>
      <c r="T417" s="282"/>
    </row>
    <row r="418" spans="1:20" ht="18.75" customHeight="1" x14ac:dyDescent="0.25">
      <c r="A418" s="288" t="s">
        <v>972</v>
      </c>
      <c r="B418" s="271" t="s">
        <v>644</v>
      </c>
      <c r="C418" s="287" t="s">
        <v>750</v>
      </c>
      <c r="D418" s="298">
        <v>0</v>
      </c>
      <c r="E418" s="298">
        <v>0</v>
      </c>
      <c r="F418" s="298">
        <v>0</v>
      </c>
      <c r="G418" s="298">
        <v>0</v>
      </c>
      <c r="H418" s="299">
        <v>0</v>
      </c>
      <c r="I418" s="299">
        <v>0</v>
      </c>
      <c r="J418" s="299">
        <v>0</v>
      </c>
      <c r="K418" s="299">
        <v>0</v>
      </c>
      <c r="L418" s="299">
        <v>0</v>
      </c>
      <c r="M418" s="299">
        <v>0</v>
      </c>
      <c r="N418" s="299">
        <v>0</v>
      </c>
      <c r="O418" s="299">
        <v>0</v>
      </c>
      <c r="P418" s="299">
        <v>0</v>
      </c>
      <c r="Q418" s="299">
        <v>0</v>
      </c>
      <c r="R418" s="299">
        <v>0</v>
      </c>
      <c r="S418" s="299">
        <v>0</v>
      </c>
      <c r="T418" s="282"/>
    </row>
    <row r="419" spans="1:20" ht="18.75" customHeight="1" x14ac:dyDescent="0.25">
      <c r="A419" s="288" t="s">
        <v>973</v>
      </c>
      <c r="B419" s="278" t="s">
        <v>632</v>
      </c>
      <c r="C419" s="287" t="s">
        <v>750</v>
      </c>
      <c r="D419" s="298">
        <v>0</v>
      </c>
      <c r="E419" s="298">
        <v>0</v>
      </c>
      <c r="F419" s="298">
        <v>0</v>
      </c>
      <c r="G419" s="298">
        <v>0</v>
      </c>
      <c r="H419" s="299">
        <v>0</v>
      </c>
      <c r="I419" s="299">
        <v>0</v>
      </c>
      <c r="J419" s="299">
        <v>0</v>
      </c>
      <c r="K419" s="299">
        <v>0</v>
      </c>
      <c r="L419" s="299">
        <v>0</v>
      </c>
      <c r="M419" s="299">
        <v>0</v>
      </c>
      <c r="N419" s="299">
        <v>0</v>
      </c>
      <c r="O419" s="299">
        <v>0</v>
      </c>
      <c r="P419" s="299">
        <v>0</v>
      </c>
      <c r="Q419" s="299">
        <v>0</v>
      </c>
      <c r="R419" s="299">
        <v>0</v>
      </c>
      <c r="S419" s="299">
        <v>0</v>
      </c>
      <c r="T419" s="282"/>
    </row>
    <row r="420" spans="1:20" ht="18.75" customHeight="1" x14ac:dyDescent="0.25">
      <c r="A420" s="288" t="s">
        <v>214</v>
      </c>
      <c r="B420" s="136" t="s">
        <v>1003</v>
      </c>
      <c r="C420" s="287" t="s">
        <v>750</v>
      </c>
      <c r="D420" s="298">
        <v>0</v>
      </c>
      <c r="E420" s="298">
        <v>0</v>
      </c>
      <c r="F420" s="298">
        <v>0</v>
      </c>
      <c r="G420" s="298">
        <v>0</v>
      </c>
      <c r="H420" s="299">
        <v>1.3746021179755747</v>
      </c>
      <c r="I420" s="299">
        <v>1.37</v>
      </c>
      <c r="J420" s="299">
        <v>0.61984103037558491</v>
      </c>
      <c r="K420" s="299">
        <v>0</v>
      </c>
      <c r="L420" s="299">
        <v>0</v>
      </c>
      <c r="M420" s="299">
        <v>0</v>
      </c>
      <c r="N420" s="299">
        <v>0</v>
      </c>
      <c r="O420" s="299">
        <v>0</v>
      </c>
      <c r="P420" s="299">
        <v>0</v>
      </c>
      <c r="Q420" s="299">
        <v>0</v>
      </c>
      <c r="R420" s="299">
        <v>1.9944431483511598</v>
      </c>
      <c r="S420" s="299">
        <v>1.37</v>
      </c>
      <c r="T420" s="282"/>
    </row>
    <row r="421" spans="1:20" ht="18.75" customHeight="1" x14ac:dyDescent="0.25">
      <c r="A421" s="288" t="s">
        <v>216</v>
      </c>
      <c r="B421" s="136" t="s">
        <v>791</v>
      </c>
      <c r="C421" s="287" t="s">
        <v>750</v>
      </c>
      <c r="D421" s="298">
        <v>0</v>
      </c>
      <c r="E421" s="298">
        <v>0</v>
      </c>
      <c r="F421" s="298">
        <v>0</v>
      </c>
      <c r="G421" s="298">
        <v>0</v>
      </c>
      <c r="H421" s="299">
        <v>0</v>
      </c>
      <c r="I421" s="299">
        <v>0</v>
      </c>
      <c r="J421" s="299">
        <v>0</v>
      </c>
      <c r="K421" s="299">
        <v>0</v>
      </c>
      <c r="L421" s="299">
        <v>0</v>
      </c>
      <c r="M421" s="299">
        <v>0</v>
      </c>
      <c r="N421" s="299">
        <v>0</v>
      </c>
      <c r="O421" s="299">
        <v>0</v>
      </c>
      <c r="P421" s="299">
        <v>0</v>
      </c>
      <c r="Q421" s="299">
        <v>0</v>
      </c>
      <c r="R421" s="299">
        <v>0</v>
      </c>
      <c r="S421" s="299">
        <v>0</v>
      </c>
      <c r="T421" s="282"/>
    </row>
    <row r="422" spans="1:20" ht="18.75" customHeight="1" x14ac:dyDescent="0.25">
      <c r="A422" s="288" t="s">
        <v>622</v>
      </c>
      <c r="B422" s="270" t="s">
        <v>746</v>
      </c>
      <c r="C422" s="287" t="s">
        <v>750</v>
      </c>
      <c r="D422" s="298">
        <v>0</v>
      </c>
      <c r="E422" s="298">
        <v>0</v>
      </c>
      <c r="F422" s="298">
        <v>0</v>
      </c>
      <c r="G422" s="298">
        <v>0</v>
      </c>
      <c r="H422" s="299">
        <v>0</v>
      </c>
      <c r="I422" s="299">
        <v>0</v>
      </c>
      <c r="J422" s="299">
        <v>0</v>
      </c>
      <c r="K422" s="299">
        <v>0</v>
      </c>
      <c r="L422" s="299">
        <v>0</v>
      </c>
      <c r="M422" s="299">
        <v>0</v>
      </c>
      <c r="N422" s="299">
        <v>0</v>
      </c>
      <c r="O422" s="299">
        <v>0</v>
      </c>
      <c r="P422" s="299">
        <v>0</v>
      </c>
      <c r="Q422" s="299">
        <v>0</v>
      </c>
      <c r="R422" s="299">
        <v>0</v>
      </c>
      <c r="S422" s="299">
        <v>0</v>
      </c>
      <c r="T422" s="282"/>
    </row>
    <row r="423" spans="1:20" ht="31.5" customHeight="1" x14ac:dyDescent="0.25">
      <c r="A423" s="288" t="s">
        <v>921</v>
      </c>
      <c r="B423" s="270" t="s">
        <v>899</v>
      </c>
      <c r="C423" s="287" t="s">
        <v>750</v>
      </c>
      <c r="D423" s="298">
        <v>0</v>
      </c>
      <c r="E423" s="298">
        <v>0</v>
      </c>
      <c r="F423" s="298">
        <v>0</v>
      </c>
      <c r="G423" s="298">
        <v>0</v>
      </c>
      <c r="H423" s="299">
        <v>0</v>
      </c>
      <c r="I423" s="299">
        <v>0</v>
      </c>
      <c r="J423" s="299">
        <v>0</v>
      </c>
      <c r="K423" s="299">
        <v>0</v>
      </c>
      <c r="L423" s="299">
        <v>0</v>
      </c>
      <c r="M423" s="299">
        <v>0</v>
      </c>
      <c r="N423" s="299">
        <v>0</v>
      </c>
      <c r="O423" s="299">
        <v>0</v>
      </c>
      <c r="P423" s="299">
        <v>0</v>
      </c>
      <c r="Q423" s="299">
        <v>0</v>
      </c>
      <c r="R423" s="299">
        <v>0</v>
      </c>
      <c r="S423" s="299">
        <v>0</v>
      </c>
      <c r="T423" s="282"/>
    </row>
    <row r="424" spans="1:20" ht="31.5" customHeight="1" x14ac:dyDescent="0.25">
      <c r="A424" s="288" t="s">
        <v>922</v>
      </c>
      <c r="B424" s="270" t="s">
        <v>900</v>
      </c>
      <c r="C424" s="287" t="s">
        <v>750</v>
      </c>
      <c r="D424" s="298">
        <v>0</v>
      </c>
      <c r="E424" s="298">
        <v>0</v>
      </c>
      <c r="F424" s="298">
        <v>0</v>
      </c>
      <c r="G424" s="298">
        <v>0</v>
      </c>
      <c r="H424" s="299">
        <v>0</v>
      </c>
      <c r="I424" s="299">
        <v>0</v>
      </c>
      <c r="J424" s="299">
        <v>0</v>
      </c>
      <c r="K424" s="299">
        <v>0</v>
      </c>
      <c r="L424" s="299">
        <v>0</v>
      </c>
      <c r="M424" s="299">
        <v>0</v>
      </c>
      <c r="N424" s="299">
        <v>0</v>
      </c>
      <c r="O424" s="299">
        <v>0</v>
      </c>
      <c r="P424" s="299">
        <v>0</v>
      </c>
      <c r="Q424" s="299">
        <v>0</v>
      </c>
      <c r="R424" s="299">
        <v>0</v>
      </c>
      <c r="S424" s="299">
        <v>0</v>
      </c>
      <c r="T424" s="282"/>
    </row>
    <row r="425" spans="1:20" ht="31.5" customHeight="1" x14ac:dyDescent="0.25">
      <c r="A425" s="288" t="s">
        <v>1091</v>
      </c>
      <c r="B425" s="270" t="s">
        <v>885</v>
      </c>
      <c r="C425" s="287" t="s">
        <v>750</v>
      </c>
      <c r="D425" s="298">
        <v>0</v>
      </c>
      <c r="E425" s="298">
        <v>0</v>
      </c>
      <c r="F425" s="298">
        <v>0</v>
      </c>
      <c r="G425" s="298">
        <v>0</v>
      </c>
      <c r="H425" s="299">
        <v>0</v>
      </c>
      <c r="I425" s="299">
        <v>0</v>
      </c>
      <c r="J425" s="299">
        <v>0</v>
      </c>
      <c r="K425" s="299">
        <v>0</v>
      </c>
      <c r="L425" s="299">
        <v>0</v>
      </c>
      <c r="M425" s="299">
        <v>0</v>
      </c>
      <c r="N425" s="299">
        <v>0</v>
      </c>
      <c r="O425" s="299">
        <v>0</v>
      </c>
      <c r="P425" s="299">
        <v>0</v>
      </c>
      <c r="Q425" s="299">
        <v>0</v>
      </c>
      <c r="R425" s="299">
        <v>0</v>
      </c>
      <c r="S425" s="299">
        <v>0</v>
      </c>
      <c r="T425" s="282"/>
    </row>
    <row r="426" spans="1:20" x14ac:dyDescent="0.25">
      <c r="A426" s="288" t="s">
        <v>623</v>
      </c>
      <c r="B426" s="270" t="s">
        <v>1057</v>
      </c>
      <c r="C426" s="287" t="s">
        <v>750</v>
      </c>
      <c r="D426" s="298">
        <v>0</v>
      </c>
      <c r="E426" s="298">
        <v>0</v>
      </c>
      <c r="F426" s="298">
        <v>0</v>
      </c>
      <c r="G426" s="298">
        <v>0</v>
      </c>
      <c r="H426" s="299">
        <v>0</v>
      </c>
      <c r="I426" s="299">
        <v>0</v>
      </c>
      <c r="J426" s="299">
        <v>0</v>
      </c>
      <c r="K426" s="299">
        <v>0</v>
      </c>
      <c r="L426" s="299">
        <v>0</v>
      </c>
      <c r="M426" s="299">
        <v>0</v>
      </c>
      <c r="N426" s="299">
        <v>0</v>
      </c>
      <c r="O426" s="299">
        <v>0</v>
      </c>
      <c r="P426" s="299">
        <v>0</v>
      </c>
      <c r="Q426" s="299">
        <v>0</v>
      </c>
      <c r="R426" s="299">
        <v>0</v>
      </c>
      <c r="S426" s="299">
        <v>0</v>
      </c>
      <c r="T426" s="282"/>
    </row>
    <row r="427" spans="1:20" ht="18.75" customHeight="1" x14ac:dyDescent="0.25">
      <c r="A427" s="288" t="s">
        <v>624</v>
      </c>
      <c r="B427" s="270" t="s">
        <v>747</v>
      </c>
      <c r="C427" s="287" t="s">
        <v>750</v>
      </c>
      <c r="D427" s="298">
        <v>0</v>
      </c>
      <c r="E427" s="298">
        <v>0</v>
      </c>
      <c r="F427" s="298">
        <v>0</v>
      </c>
      <c r="G427" s="298">
        <v>0</v>
      </c>
      <c r="H427" s="299">
        <v>0</v>
      </c>
      <c r="I427" s="299">
        <v>0</v>
      </c>
      <c r="J427" s="299">
        <v>0</v>
      </c>
      <c r="K427" s="299">
        <v>0</v>
      </c>
      <c r="L427" s="299">
        <v>0</v>
      </c>
      <c r="M427" s="299">
        <v>0</v>
      </c>
      <c r="N427" s="299">
        <v>0</v>
      </c>
      <c r="O427" s="299">
        <v>0</v>
      </c>
      <c r="P427" s="299">
        <v>0</v>
      </c>
      <c r="Q427" s="299">
        <v>0</v>
      </c>
      <c r="R427" s="299">
        <v>0</v>
      </c>
      <c r="S427" s="299">
        <v>0</v>
      </c>
      <c r="T427" s="282"/>
    </row>
    <row r="428" spans="1:20" x14ac:dyDescent="0.25">
      <c r="A428" s="288" t="s">
        <v>625</v>
      </c>
      <c r="B428" s="270" t="s">
        <v>1051</v>
      </c>
      <c r="C428" s="287" t="s">
        <v>750</v>
      </c>
      <c r="D428" s="298">
        <v>0</v>
      </c>
      <c r="E428" s="298">
        <v>0</v>
      </c>
      <c r="F428" s="298">
        <v>0</v>
      </c>
      <c r="G428" s="298">
        <v>0</v>
      </c>
      <c r="H428" s="299">
        <v>0</v>
      </c>
      <c r="I428" s="299">
        <v>0</v>
      </c>
      <c r="J428" s="299">
        <v>0</v>
      </c>
      <c r="K428" s="299">
        <v>0</v>
      </c>
      <c r="L428" s="299">
        <v>0</v>
      </c>
      <c r="M428" s="299">
        <v>0</v>
      </c>
      <c r="N428" s="299">
        <v>0</v>
      </c>
      <c r="O428" s="299">
        <v>0</v>
      </c>
      <c r="P428" s="299">
        <v>0</v>
      </c>
      <c r="Q428" s="299">
        <v>0</v>
      </c>
      <c r="R428" s="299">
        <v>0</v>
      </c>
      <c r="S428" s="299">
        <v>0</v>
      </c>
      <c r="T428" s="282"/>
    </row>
    <row r="429" spans="1:20" ht="18.75" customHeight="1" x14ac:dyDescent="0.25">
      <c r="A429" s="288" t="s">
        <v>626</v>
      </c>
      <c r="B429" s="270" t="s">
        <v>749</v>
      </c>
      <c r="C429" s="287" t="s">
        <v>750</v>
      </c>
      <c r="D429" s="298">
        <v>0</v>
      </c>
      <c r="E429" s="298">
        <v>0</v>
      </c>
      <c r="F429" s="298">
        <v>0</v>
      </c>
      <c r="G429" s="298">
        <v>0</v>
      </c>
      <c r="H429" s="299">
        <v>0</v>
      </c>
      <c r="I429" s="299">
        <v>0</v>
      </c>
      <c r="J429" s="299">
        <v>0</v>
      </c>
      <c r="K429" s="299">
        <v>0</v>
      </c>
      <c r="L429" s="299">
        <v>0</v>
      </c>
      <c r="M429" s="299">
        <v>0</v>
      </c>
      <c r="N429" s="299">
        <v>0</v>
      </c>
      <c r="O429" s="299">
        <v>0</v>
      </c>
      <c r="P429" s="299">
        <v>0</v>
      </c>
      <c r="Q429" s="299">
        <v>0</v>
      </c>
      <c r="R429" s="299">
        <v>0</v>
      </c>
      <c r="S429" s="299">
        <v>0</v>
      </c>
      <c r="T429" s="282"/>
    </row>
    <row r="430" spans="1:20" ht="18.75" customHeight="1" x14ac:dyDescent="0.25">
      <c r="A430" s="288" t="s">
        <v>627</v>
      </c>
      <c r="B430" s="270" t="s">
        <v>1058</v>
      </c>
      <c r="C430" s="287" t="s">
        <v>750</v>
      </c>
      <c r="D430" s="298">
        <v>0</v>
      </c>
      <c r="E430" s="298">
        <v>0</v>
      </c>
      <c r="F430" s="298">
        <v>0</v>
      </c>
      <c r="G430" s="298">
        <v>0</v>
      </c>
      <c r="H430" s="299">
        <v>0</v>
      </c>
      <c r="I430" s="299">
        <v>0</v>
      </c>
      <c r="J430" s="299">
        <v>0</v>
      </c>
      <c r="K430" s="299">
        <v>0</v>
      </c>
      <c r="L430" s="299">
        <v>0</v>
      </c>
      <c r="M430" s="299">
        <v>0</v>
      </c>
      <c r="N430" s="299">
        <v>0</v>
      </c>
      <c r="O430" s="299">
        <v>0</v>
      </c>
      <c r="P430" s="299">
        <v>0</v>
      </c>
      <c r="Q430" s="299">
        <v>0</v>
      </c>
      <c r="R430" s="299">
        <v>0</v>
      </c>
      <c r="S430" s="299">
        <v>0</v>
      </c>
      <c r="T430" s="282"/>
    </row>
    <row r="431" spans="1:20" ht="31.5" customHeight="1" x14ac:dyDescent="0.25">
      <c r="A431" s="288" t="s">
        <v>628</v>
      </c>
      <c r="B431" s="270" t="s">
        <v>1034</v>
      </c>
      <c r="C431" s="287" t="s">
        <v>750</v>
      </c>
      <c r="D431" s="298">
        <v>0</v>
      </c>
      <c r="E431" s="298">
        <v>0</v>
      </c>
      <c r="F431" s="298">
        <v>0</v>
      </c>
      <c r="G431" s="298">
        <v>0</v>
      </c>
      <c r="H431" s="299">
        <v>0</v>
      </c>
      <c r="I431" s="299">
        <v>0</v>
      </c>
      <c r="J431" s="299">
        <v>0</v>
      </c>
      <c r="K431" s="299">
        <v>0</v>
      </c>
      <c r="L431" s="299">
        <v>0</v>
      </c>
      <c r="M431" s="299">
        <v>0</v>
      </c>
      <c r="N431" s="299">
        <v>0</v>
      </c>
      <c r="O431" s="299">
        <v>0</v>
      </c>
      <c r="P431" s="299">
        <v>0</v>
      </c>
      <c r="Q431" s="299">
        <v>0</v>
      </c>
      <c r="R431" s="299">
        <v>0</v>
      </c>
      <c r="S431" s="299">
        <v>0</v>
      </c>
      <c r="T431" s="282"/>
    </row>
    <row r="432" spans="1:20" ht="18.75" customHeight="1" x14ac:dyDescent="0.25">
      <c r="A432" s="288" t="s">
        <v>974</v>
      </c>
      <c r="B432" s="278" t="s">
        <v>644</v>
      </c>
      <c r="C432" s="287" t="s">
        <v>750</v>
      </c>
      <c r="D432" s="298">
        <v>0</v>
      </c>
      <c r="E432" s="298">
        <v>0</v>
      </c>
      <c r="F432" s="298">
        <v>0</v>
      </c>
      <c r="G432" s="298">
        <v>0</v>
      </c>
      <c r="H432" s="299">
        <v>0</v>
      </c>
      <c r="I432" s="299">
        <v>0</v>
      </c>
      <c r="J432" s="299">
        <v>0</v>
      </c>
      <c r="K432" s="299">
        <v>0</v>
      </c>
      <c r="L432" s="299">
        <v>0</v>
      </c>
      <c r="M432" s="299">
        <v>0</v>
      </c>
      <c r="N432" s="299">
        <v>0</v>
      </c>
      <c r="O432" s="299">
        <v>0</v>
      </c>
      <c r="P432" s="299">
        <v>0</v>
      </c>
      <c r="Q432" s="299">
        <v>0</v>
      </c>
      <c r="R432" s="299">
        <v>0</v>
      </c>
      <c r="S432" s="299">
        <v>0</v>
      </c>
      <c r="T432" s="282"/>
    </row>
    <row r="433" spans="1:20" ht="18.75" customHeight="1" x14ac:dyDescent="0.25">
      <c r="A433" s="288" t="s">
        <v>975</v>
      </c>
      <c r="B433" s="278" t="s">
        <v>632</v>
      </c>
      <c r="C433" s="287" t="s">
        <v>750</v>
      </c>
      <c r="D433" s="298">
        <v>0</v>
      </c>
      <c r="E433" s="298">
        <v>0</v>
      </c>
      <c r="F433" s="298">
        <v>0</v>
      </c>
      <c r="G433" s="298">
        <v>0</v>
      </c>
      <c r="H433" s="299">
        <v>0</v>
      </c>
      <c r="I433" s="299">
        <v>0</v>
      </c>
      <c r="J433" s="299">
        <v>0</v>
      </c>
      <c r="K433" s="299">
        <v>0</v>
      </c>
      <c r="L433" s="299">
        <v>0</v>
      </c>
      <c r="M433" s="299">
        <v>0</v>
      </c>
      <c r="N433" s="299">
        <v>0</v>
      </c>
      <c r="O433" s="299">
        <v>0</v>
      </c>
      <c r="P433" s="299">
        <v>0</v>
      </c>
      <c r="Q433" s="299">
        <v>0</v>
      </c>
      <c r="R433" s="299">
        <v>0</v>
      </c>
      <c r="S433" s="299">
        <v>0</v>
      </c>
      <c r="T433" s="282"/>
    </row>
    <row r="434" spans="1:20" ht="18.75" customHeight="1" x14ac:dyDescent="0.25">
      <c r="A434" s="288" t="s">
        <v>21</v>
      </c>
      <c r="B434" s="269" t="s">
        <v>1129</v>
      </c>
      <c r="C434" s="287" t="s">
        <v>750</v>
      </c>
      <c r="D434" s="298">
        <v>0</v>
      </c>
      <c r="E434" s="298">
        <v>0</v>
      </c>
      <c r="F434" s="298">
        <v>0</v>
      </c>
      <c r="G434" s="298">
        <v>0</v>
      </c>
      <c r="H434" s="299">
        <v>0</v>
      </c>
      <c r="I434" s="299">
        <v>0</v>
      </c>
      <c r="J434" s="299">
        <v>0</v>
      </c>
      <c r="K434" s="299">
        <v>0</v>
      </c>
      <c r="L434" s="299">
        <v>0</v>
      </c>
      <c r="M434" s="299">
        <v>0</v>
      </c>
      <c r="N434" s="299">
        <v>0</v>
      </c>
      <c r="O434" s="299">
        <v>0</v>
      </c>
      <c r="P434" s="299">
        <v>0</v>
      </c>
      <c r="Q434" s="299">
        <v>0</v>
      </c>
      <c r="R434" s="299">
        <v>0</v>
      </c>
      <c r="S434" s="299">
        <v>0</v>
      </c>
      <c r="T434" s="282"/>
    </row>
    <row r="435" spans="1:20" ht="18.75" customHeight="1" x14ac:dyDescent="0.25">
      <c r="A435" s="288" t="s">
        <v>37</v>
      </c>
      <c r="B435" s="269" t="s">
        <v>325</v>
      </c>
      <c r="C435" s="287" t="s">
        <v>750</v>
      </c>
      <c r="D435" s="298">
        <v>0</v>
      </c>
      <c r="E435" s="298">
        <v>0</v>
      </c>
      <c r="F435" s="298">
        <v>0</v>
      </c>
      <c r="G435" s="298">
        <v>0</v>
      </c>
      <c r="H435" s="299">
        <v>0</v>
      </c>
      <c r="I435" s="299">
        <v>0</v>
      </c>
      <c r="J435" s="299">
        <v>0</v>
      </c>
      <c r="K435" s="299">
        <v>0</v>
      </c>
      <c r="L435" s="299">
        <v>0</v>
      </c>
      <c r="M435" s="299">
        <v>0</v>
      </c>
      <c r="N435" s="299">
        <v>0</v>
      </c>
      <c r="O435" s="299">
        <v>0</v>
      </c>
      <c r="P435" s="299">
        <v>0</v>
      </c>
      <c r="Q435" s="299">
        <v>0</v>
      </c>
      <c r="R435" s="299">
        <v>0</v>
      </c>
      <c r="S435" s="299">
        <v>0</v>
      </c>
      <c r="T435" s="282"/>
    </row>
    <row r="436" spans="1:20" ht="19.5" customHeight="1" x14ac:dyDescent="0.25">
      <c r="A436" s="288" t="s">
        <v>71</v>
      </c>
      <c r="B436" s="285" t="s">
        <v>911</v>
      </c>
      <c r="C436" s="287" t="s">
        <v>750</v>
      </c>
      <c r="D436" s="298">
        <v>0</v>
      </c>
      <c r="E436" s="298">
        <v>0</v>
      </c>
      <c r="F436" s="298">
        <v>0</v>
      </c>
      <c r="G436" s="298">
        <v>0</v>
      </c>
      <c r="H436" s="299">
        <v>0</v>
      </c>
      <c r="I436" s="299">
        <v>0</v>
      </c>
      <c r="J436" s="299">
        <v>0</v>
      </c>
      <c r="K436" s="299">
        <v>0</v>
      </c>
      <c r="L436" s="299">
        <v>0</v>
      </c>
      <c r="M436" s="299">
        <v>0</v>
      </c>
      <c r="N436" s="299">
        <v>0</v>
      </c>
      <c r="O436" s="299">
        <v>0</v>
      </c>
      <c r="P436" s="299">
        <v>0</v>
      </c>
      <c r="Q436" s="299">
        <v>0</v>
      </c>
      <c r="R436" s="299">
        <v>0</v>
      </c>
      <c r="S436" s="299">
        <v>0</v>
      </c>
      <c r="T436" s="282"/>
    </row>
    <row r="437" spans="1:20" ht="18.75" customHeight="1" x14ac:dyDescent="0.25">
      <c r="A437" s="288" t="s">
        <v>619</v>
      </c>
      <c r="B437" s="285" t="s">
        <v>620</v>
      </c>
      <c r="C437" s="287" t="s">
        <v>750</v>
      </c>
      <c r="D437" s="298">
        <v>0</v>
      </c>
      <c r="E437" s="298">
        <v>0</v>
      </c>
      <c r="F437" s="298">
        <v>0</v>
      </c>
      <c r="G437" s="298">
        <v>0</v>
      </c>
      <c r="H437" s="299">
        <v>0</v>
      </c>
      <c r="I437" s="299">
        <v>0</v>
      </c>
      <c r="J437" s="299">
        <v>0</v>
      </c>
      <c r="K437" s="299">
        <v>0</v>
      </c>
      <c r="L437" s="299">
        <v>0</v>
      </c>
      <c r="M437" s="299">
        <v>0</v>
      </c>
      <c r="N437" s="299">
        <v>0</v>
      </c>
      <c r="O437" s="299">
        <v>0</v>
      </c>
      <c r="P437" s="299">
        <v>0</v>
      </c>
      <c r="Q437" s="299">
        <v>0</v>
      </c>
      <c r="R437" s="299">
        <v>0</v>
      </c>
      <c r="S437" s="299">
        <v>0</v>
      </c>
      <c r="T437" s="282"/>
    </row>
    <row r="438" spans="1:20" s="283" customFormat="1" ht="18" customHeight="1" x14ac:dyDescent="0.25">
      <c r="A438" s="311" t="s">
        <v>1112</v>
      </c>
      <c r="B438" s="285" t="s">
        <v>1130</v>
      </c>
      <c r="C438" s="287" t="s">
        <v>750</v>
      </c>
      <c r="D438" s="298">
        <v>0</v>
      </c>
      <c r="E438" s="298">
        <v>0</v>
      </c>
      <c r="F438" s="298">
        <v>0</v>
      </c>
      <c r="G438" s="298">
        <v>0</v>
      </c>
      <c r="H438" s="303">
        <v>0</v>
      </c>
      <c r="I438" s="303">
        <v>0</v>
      </c>
      <c r="J438" s="303">
        <v>0</v>
      </c>
      <c r="K438" s="333">
        <v>0</v>
      </c>
      <c r="L438" s="333">
        <v>0</v>
      </c>
      <c r="M438" s="333">
        <v>0</v>
      </c>
      <c r="N438" s="333">
        <v>0</v>
      </c>
      <c r="O438" s="333">
        <v>0</v>
      </c>
      <c r="P438" s="333">
        <v>0</v>
      </c>
      <c r="Q438" s="333">
        <v>0</v>
      </c>
      <c r="R438" s="333">
        <v>0</v>
      </c>
      <c r="S438" s="333">
        <v>0</v>
      </c>
      <c r="T438" s="282"/>
    </row>
    <row r="439" spans="1:20" s="283" customFormat="1" ht="18.75" customHeight="1" x14ac:dyDescent="0.25">
      <c r="A439" s="311" t="s">
        <v>1113</v>
      </c>
      <c r="B439" s="285" t="s">
        <v>1114</v>
      </c>
      <c r="C439" s="287" t="s">
        <v>750</v>
      </c>
      <c r="D439" s="298">
        <v>0</v>
      </c>
      <c r="E439" s="298">
        <v>0</v>
      </c>
      <c r="F439" s="298">
        <v>0</v>
      </c>
      <c r="G439" s="298">
        <v>0</v>
      </c>
      <c r="H439" s="303">
        <v>0</v>
      </c>
      <c r="I439" s="303">
        <v>0</v>
      </c>
      <c r="J439" s="303">
        <v>0</v>
      </c>
      <c r="K439" s="333">
        <v>0</v>
      </c>
      <c r="L439" s="333">
        <v>0</v>
      </c>
      <c r="M439" s="333">
        <v>0</v>
      </c>
      <c r="N439" s="333">
        <v>0</v>
      </c>
      <c r="O439" s="333">
        <v>0</v>
      </c>
      <c r="P439" s="333">
        <v>0</v>
      </c>
      <c r="Q439" s="333">
        <v>0</v>
      </c>
      <c r="R439" s="333">
        <v>0</v>
      </c>
      <c r="S439" s="333">
        <v>0</v>
      </c>
      <c r="T439" s="282"/>
    </row>
    <row r="440" spans="1:20" s="332" customFormat="1" ht="18.75" customHeight="1" x14ac:dyDescent="0.25">
      <c r="A440" s="326" t="s">
        <v>19</v>
      </c>
      <c r="B440" s="334" t="s">
        <v>221</v>
      </c>
      <c r="C440" s="328" t="s">
        <v>750</v>
      </c>
      <c r="D440" s="329">
        <v>0</v>
      </c>
      <c r="E440" s="329">
        <v>0</v>
      </c>
      <c r="F440" s="329">
        <v>0</v>
      </c>
      <c r="G440" s="329">
        <v>0</v>
      </c>
      <c r="H440" s="330">
        <v>38.24</v>
      </c>
      <c r="I440" s="330">
        <v>38.244418865568001</v>
      </c>
      <c r="J440" s="330">
        <v>16.82</v>
      </c>
      <c r="K440" s="330">
        <v>17.847999999999999</v>
      </c>
      <c r="L440" s="330">
        <v>62.715188415999997</v>
      </c>
      <c r="M440" s="330">
        <v>62.715188415999997</v>
      </c>
      <c r="N440" s="330">
        <v>17.490208188</v>
      </c>
      <c r="O440" s="330">
        <v>17.489999999999998</v>
      </c>
      <c r="P440" s="330">
        <v>17.644122011999997</v>
      </c>
      <c r="Q440" s="330">
        <v>17.644122011999997</v>
      </c>
      <c r="R440" s="330">
        <v>152.90951861599999</v>
      </c>
      <c r="S440" s="330">
        <v>153.94172929356799</v>
      </c>
      <c r="T440" s="331"/>
    </row>
    <row r="441" spans="1:20" x14ac:dyDescent="0.25">
      <c r="A441" s="288" t="s">
        <v>23</v>
      </c>
      <c r="B441" s="269" t="s">
        <v>222</v>
      </c>
      <c r="C441" s="287" t="s">
        <v>750</v>
      </c>
      <c r="D441" s="298">
        <v>0</v>
      </c>
      <c r="E441" s="298">
        <v>0</v>
      </c>
      <c r="F441" s="298">
        <v>0</v>
      </c>
      <c r="G441" s="298">
        <v>0</v>
      </c>
      <c r="H441" s="299">
        <v>0</v>
      </c>
      <c r="I441" s="299">
        <v>0</v>
      </c>
      <c r="J441" s="299">
        <v>0</v>
      </c>
      <c r="K441" s="299">
        <v>0</v>
      </c>
      <c r="L441" s="299">
        <v>0</v>
      </c>
      <c r="M441" s="299">
        <v>0</v>
      </c>
      <c r="N441" s="299">
        <v>0</v>
      </c>
      <c r="O441" s="299">
        <v>0</v>
      </c>
      <c r="P441" s="299">
        <v>0</v>
      </c>
      <c r="Q441" s="299">
        <v>0</v>
      </c>
      <c r="R441" s="299">
        <v>0</v>
      </c>
      <c r="S441" s="299">
        <v>0</v>
      </c>
      <c r="T441" s="282"/>
    </row>
    <row r="442" spans="1:20" ht="18.75" customHeight="1" x14ac:dyDescent="0.25">
      <c r="A442" s="288" t="s">
        <v>24</v>
      </c>
      <c r="B442" s="269" t="s">
        <v>223</v>
      </c>
      <c r="C442" s="287" t="s">
        <v>750</v>
      </c>
      <c r="D442" s="298">
        <v>0</v>
      </c>
      <c r="E442" s="298">
        <v>0</v>
      </c>
      <c r="F442" s="298">
        <v>0</v>
      </c>
      <c r="G442" s="298">
        <v>0</v>
      </c>
      <c r="H442" s="299">
        <v>0</v>
      </c>
      <c r="I442" s="299">
        <v>0</v>
      </c>
      <c r="J442" s="299">
        <v>0</v>
      </c>
      <c r="K442" s="299">
        <v>0</v>
      </c>
      <c r="L442" s="299">
        <v>0</v>
      </c>
      <c r="M442" s="299">
        <v>0</v>
      </c>
      <c r="N442" s="299">
        <v>0</v>
      </c>
      <c r="O442" s="299">
        <v>0</v>
      </c>
      <c r="P442" s="299">
        <v>0</v>
      </c>
      <c r="Q442" s="299">
        <v>0</v>
      </c>
      <c r="R442" s="299">
        <v>0</v>
      </c>
      <c r="S442" s="299">
        <v>0</v>
      </c>
      <c r="T442" s="282"/>
    </row>
    <row r="443" spans="1:20" ht="18.75" customHeight="1" x14ac:dyDescent="0.25">
      <c r="A443" s="288" t="s">
        <v>30</v>
      </c>
      <c r="B443" s="269" t="s">
        <v>1141</v>
      </c>
      <c r="C443" s="287" t="s">
        <v>750</v>
      </c>
      <c r="D443" s="298">
        <v>0</v>
      </c>
      <c r="E443" s="298">
        <v>0</v>
      </c>
      <c r="F443" s="298">
        <v>0</v>
      </c>
      <c r="G443" s="298">
        <v>0</v>
      </c>
      <c r="H443" s="299">
        <v>0</v>
      </c>
      <c r="I443" s="299">
        <v>0</v>
      </c>
      <c r="J443" s="299">
        <v>0</v>
      </c>
      <c r="K443" s="299">
        <v>0</v>
      </c>
      <c r="L443" s="299">
        <v>0</v>
      </c>
      <c r="M443" s="299">
        <v>0</v>
      </c>
      <c r="N443" s="299">
        <v>0</v>
      </c>
      <c r="O443" s="299">
        <v>0</v>
      </c>
      <c r="P443" s="299">
        <v>0</v>
      </c>
      <c r="Q443" s="299">
        <v>0</v>
      </c>
      <c r="R443" s="299">
        <v>0</v>
      </c>
      <c r="S443" s="299">
        <v>0</v>
      </c>
      <c r="T443" s="282"/>
    </row>
    <row r="444" spans="1:20" ht="18.75" customHeight="1" x14ac:dyDescent="0.25">
      <c r="A444" s="288" t="s">
        <v>38</v>
      </c>
      <c r="B444" s="269" t="s">
        <v>224</v>
      </c>
      <c r="C444" s="287" t="s">
        <v>750</v>
      </c>
      <c r="D444" s="298">
        <v>0</v>
      </c>
      <c r="E444" s="298">
        <v>0</v>
      </c>
      <c r="F444" s="298">
        <v>0</v>
      </c>
      <c r="G444" s="298">
        <v>0</v>
      </c>
      <c r="H444" s="299">
        <v>0</v>
      </c>
      <c r="I444" s="299">
        <v>0</v>
      </c>
      <c r="J444" s="299">
        <v>0</v>
      </c>
      <c r="K444" s="299">
        <v>0</v>
      </c>
      <c r="L444" s="299">
        <v>0</v>
      </c>
      <c r="M444" s="299">
        <v>0</v>
      </c>
      <c r="N444" s="299">
        <v>0</v>
      </c>
      <c r="O444" s="299">
        <v>0</v>
      </c>
      <c r="P444" s="299">
        <v>0</v>
      </c>
      <c r="Q444" s="299">
        <v>0</v>
      </c>
      <c r="R444" s="299">
        <v>0</v>
      </c>
      <c r="S444" s="299">
        <v>0</v>
      </c>
      <c r="T444" s="282"/>
    </row>
    <row r="445" spans="1:20" ht="19.5" customHeight="1" x14ac:dyDescent="0.25">
      <c r="A445" s="288" t="s">
        <v>39</v>
      </c>
      <c r="B445" s="269" t="s">
        <v>225</v>
      </c>
      <c r="C445" s="287" t="s">
        <v>750</v>
      </c>
      <c r="D445" s="298">
        <v>0</v>
      </c>
      <c r="E445" s="298">
        <v>0</v>
      </c>
      <c r="F445" s="298">
        <v>0</v>
      </c>
      <c r="G445" s="298">
        <v>0</v>
      </c>
      <c r="H445" s="299">
        <v>22.044418865568002</v>
      </c>
      <c r="I445" s="299">
        <v>22.044418865568002</v>
      </c>
      <c r="J445" s="299">
        <v>0</v>
      </c>
      <c r="K445" s="299">
        <v>1</v>
      </c>
      <c r="L445" s="299">
        <v>45.427419999999998</v>
      </c>
      <c r="M445" s="299">
        <v>45.427419999999998</v>
      </c>
      <c r="N445" s="299">
        <v>0</v>
      </c>
      <c r="O445" s="299">
        <v>0</v>
      </c>
      <c r="P445" s="299">
        <v>0</v>
      </c>
      <c r="Q445" s="299">
        <v>0</v>
      </c>
      <c r="R445" s="299">
        <v>67.471838865568003</v>
      </c>
      <c r="S445" s="299">
        <v>68.471838865568003</v>
      </c>
      <c r="T445" s="282"/>
    </row>
    <row r="446" spans="1:20" x14ac:dyDescent="0.25">
      <c r="A446" s="288" t="s">
        <v>113</v>
      </c>
      <c r="B446" s="136" t="s">
        <v>621</v>
      </c>
      <c r="C446" s="287" t="s">
        <v>750</v>
      </c>
      <c r="D446" s="298">
        <v>0</v>
      </c>
      <c r="E446" s="298">
        <v>0</v>
      </c>
      <c r="F446" s="298">
        <v>0</v>
      </c>
      <c r="G446" s="298">
        <v>0</v>
      </c>
      <c r="H446" s="299">
        <v>0</v>
      </c>
      <c r="I446" s="299">
        <v>0</v>
      </c>
      <c r="J446" s="299">
        <v>0</v>
      </c>
      <c r="K446" s="299">
        <v>0</v>
      </c>
      <c r="L446" s="299">
        <v>0</v>
      </c>
      <c r="M446" s="299">
        <v>0</v>
      </c>
      <c r="N446" s="299">
        <v>0</v>
      </c>
      <c r="O446" s="299">
        <v>0</v>
      </c>
      <c r="P446" s="299">
        <v>0</v>
      </c>
      <c r="Q446" s="299">
        <v>0</v>
      </c>
      <c r="R446" s="299">
        <v>0</v>
      </c>
      <c r="S446" s="299">
        <v>0</v>
      </c>
      <c r="T446" s="282"/>
    </row>
    <row r="447" spans="1:20" ht="31.5" x14ac:dyDescent="0.25">
      <c r="A447" s="288" t="s">
        <v>741</v>
      </c>
      <c r="B447" s="270" t="s">
        <v>732</v>
      </c>
      <c r="C447" s="287" t="s">
        <v>750</v>
      </c>
      <c r="D447" s="298">
        <v>0</v>
      </c>
      <c r="E447" s="298">
        <v>0</v>
      </c>
      <c r="F447" s="298">
        <v>0</v>
      </c>
      <c r="G447" s="298">
        <v>0</v>
      </c>
      <c r="H447" s="299">
        <v>0</v>
      </c>
      <c r="I447" s="299">
        <v>0</v>
      </c>
      <c r="J447" s="299">
        <v>0</v>
      </c>
      <c r="K447" s="299">
        <v>0</v>
      </c>
      <c r="L447" s="299">
        <v>0</v>
      </c>
      <c r="M447" s="299">
        <v>0</v>
      </c>
      <c r="N447" s="299">
        <v>0</v>
      </c>
      <c r="O447" s="299">
        <v>0</v>
      </c>
      <c r="P447" s="299">
        <v>0</v>
      </c>
      <c r="Q447" s="299">
        <v>0</v>
      </c>
      <c r="R447" s="299">
        <v>0</v>
      </c>
      <c r="S447" s="299">
        <v>0</v>
      </c>
      <c r="T447" s="282"/>
    </row>
    <row r="448" spans="1:20" x14ac:dyDescent="0.25">
      <c r="A448" s="288" t="s">
        <v>795</v>
      </c>
      <c r="B448" s="136" t="s">
        <v>740</v>
      </c>
      <c r="C448" s="287" t="s">
        <v>750</v>
      </c>
      <c r="D448" s="298">
        <v>0</v>
      </c>
      <c r="E448" s="298">
        <v>0</v>
      </c>
      <c r="F448" s="298">
        <v>0</v>
      </c>
      <c r="G448" s="298">
        <v>0</v>
      </c>
      <c r="H448" s="299">
        <v>0</v>
      </c>
      <c r="I448" s="299">
        <v>0</v>
      </c>
      <c r="J448" s="299">
        <v>0</v>
      </c>
      <c r="K448" s="299">
        <v>0</v>
      </c>
      <c r="L448" s="299">
        <v>0</v>
      </c>
      <c r="M448" s="299">
        <v>0</v>
      </c>
      <c r="N448" s="299">
        <v>0</v>
      </c>
      <c r="O448" s="299">
        <v>0</v>
      </c>
      <c r="P448" s="299">
        <v>0</v>
      </c>
      <c r="Q448" s="299">
        <v>0</v>
      </c>
      <c r="R448" s="299">
        <v>0</v>
      </c>
      <c r="S448" s="299">
        <v>0</v>
      </c>
      <c r="T448" s="282"/>
    </row>
    <row r="449" spans="1:20" ht="31.5" x14ac:dyDescent="0.25">
      <c r="A449" s="288" t="s">
        <v>796</v>
      </c>
      <c r="B449" s="270" t="s">
        <v>742</v>
      </c>
      <c r="C449" s="287" t="s">
        <v>750</v>
      </c>
      <c r="D449" s="298">
        <v>0</v>
      </c>
      <c r="E449" s="298">
        <v>0</v>
      </c>
      <c r="F449" s="298">
        <v>0</v>
      </c>
      <c r="G449" s="298">
        <v>0</v>
      </c>
      <c r="H449" s="299">
        <v>0</v>
      </c>
      <c r="I449" s="299">
        <v>0</v>
      </c>
      <c r="J449" s="299">
        <v>0</v>
      </c>
      <c r="K449" s="299">
        <v>0</v>
      </c>
      <c r="L449" s="299">
        <v>0</v>
      </c>
      <c r="M449" s="299">
        <v>0</v>
      </c>
      <c r="N449" s="299">
        <v>0</v>
      </c>
      <c r="O449" s="299">
        <v>0</v>
      </c>
      <c r="P449" s="299">
        <v>0</v>
      </c>
      <c r="Q449" s="299">
        <v>0</v>
      </c>
      <c r="R449" s="299">
        <v>0</v>
      </c>
      <c r="S449" s="299">
        <v>0</v>
      </c>
      <c r="T449" s="282"/>
    </row>
    <row r="450" spans="1:20" s="332" customFormat="1" x14ac:dyDescent="0.25">
      <c r="A450" s="326" t="s">
        <v>40</v>
      </c>
      <c r="B450" s="327" t="s">
        <v>231</v>
      </c>
      <c r="C450" s="328" t="s">
        <v>750</v>
      </c>
      <c r="D450" s="329">
        <v>0</v>
      </c>
      <c r="E450" s="329">
        <v>0</v>
      </c>
      <c r="F450" s="329">
        <v>0</v>
      </c>
      <c r="G450" s="329">
        <v>0</v>
      </c>
      <c r="H450" s="330">
        <v>16.2</v>
      </c>
      <c r="I450" s="330">
        <v>16.2</v>
      </c>
      <c r="J450" s="330">
        <v>16.2</v>
      </c>
      <c r="K450" s="330">
        <v>16.847999999999999</v>
      </c>
      <c r="L450" s="330">
        <v>17.287768415999999</v>
      </c>
      <c r="M450" s="330">
        <v>17.287768415999999</v>
      </c>
      <c r="N450" s="330">
        <v>17.490208188</v>
      </c>
      <c r="O450" s="330">
        <v>17.489999999999998</v>
      </c>
      <c r="P450" s="330">
        <v>17.644122011999997</v>
      </c>
      <c r="Q450" s="330">
        <v>17.644122011999997</v>
      </c>
      <c r="R450" s="330">
        <v>84.822098615999991</v>
      </c>
      <c r="S450" s="330">
        <v>85.469890427999999</v>
      </c>
      <c r="T450" s="331"/>
    </row>
    <row r="451" spans="1:20" x14ac:dyDescent="0.25">
      <c r="A451" s="288" t="s">
        <v>41</v>
      </c>
      <c r="B451" s="269" t="s">
        <v>232</v>
      </c>
      <c r="C451" s="287" t="s">
        <v>750</v>
      </c>
      <c r="D451" s="298">
        <v>0</v>
      </c>
      <c r="E451" s="298">
        <v>0</v>
      </c>
      <c r="F451" s="298">
        <v>0</v>
      </c>
      <c r="G451" s="298">
        <v>0</v>
      </c>
      <c r="H451" s="299">
        <v>0</v>
      </c>
      <c r="I451" s="299">
        <v>0</v>
      </c>
      <c r="J451" s="299">
        <v>0</v>
      </c>
      <c r="K451" s="299">
        <v>0</v>
      </c>
      <c r="L451" s="299">
        <v>0</v>
      </c>
      <c r="M451" s="299">
        <v>0</v>
      </c>
      <c r="N451" s="299">
        <v>0</v>
      </c>
      <c r="O451" s="299">
        <v>0</v>
      </c>
      <c r="P451" s="299">
        <v>0</v>
      </c>
      <c r="Q451" s="299">
        <v>0</v>
      </c>
      <c r="R451" s="299">
        <v>0</v>
      </c>
      <c r="S451" s="299">
        <v>0</v>
      </c>
      <c r="T451" s="282"/>
    </row>
    <row r="452" spans="1:20" s="336" customFormat="1" x14ac:dyDescent="0.25">
      <c r="A452" s="304" t="s">
        <v>26</v>
      </c>
      <c r="B452" s="305" t="s">
        <v>865</v>
      </c>
      <c r="C452" s="335" t="s">
        <v>286</v>
      </c>
      <c r="D452" s="312" t="s">
        <v>590</v>
      </c>
      <c r="E452" s="312" t="s">
        <v>590</v>
      </c>
      <c r="F452" s="312" t="s">
        <v>590</v>
      </c>
      <c r="G452" s="312" t="s">
        <v>590</v>
      </c>
      <c r="H452" s="312" t="s">
        <v>590</v>
      </c>
      <c r="I452" s="312" t="s">
        <v>590</v>
      </c>
      <c r="J452" s="312" t="s">
        <v>590</v>
      </c>
      <c r="K452" s="308">
        <v>0</v>
      </c>
      <c r="L452" s="308" t="s">
        <v>1178</v>
      </c>
      <c r="M452" s="308" t="s">
        <v>1178</v>
      </c>
      <c r="N452" s="308" t="s">
        <v>1178</v>
      </c>
      <c r="O452" s="308" t="s">
        <v>1178</v>
      </c>
      <c r="P452" s="308" t="s">
        <v>1178</v>
      </c>
      <c r="Q452" s="308" t="s">
        <v>1178</v>
      </c>
      <c r="R452" s="308" t="s">
        <v>1178</v>
      </c>
      <c r="S452" s="308" t="s">
        <v>1178</v>
      </c>
      <c r="T452" s="309"/>
    </row>
    <row r="453" spans="1:20" s="283" customFormat="1" ht="38.450000000000003" customHeight="1" x14ac:dyDescent="0.25">
      <c r="A453" s="290" t="s">
        <v>831</v>
      </c>
      <c r="B453" s="269" t="s">
        <v>1118</v>
      </c>
      <c r="C453" s="287" t="s">
        <v>750</v>
      </c>
      <c r="D453" s="298">
        <v>0</v>
      </c>
      <c r="E453" s="298">
        <v>0.44796000000000002</v>
      </c>
      <c r="F453" s="298">
        <v>0.13600000000000001</v>
      </c>
      <c r="G453" s="298">
        <v>0.13600000000000001</v>
      </c>
      <c r="H453" s="299">
        <v>0</v>
      </c>
      <c r="I453" s="299">
        <v>0</v>
      </c>
      <c r="J453" s="299">
        <v>0</v>
      </c>
      <c r="K453" s="299">
        <v>0</v>
      </c>
      <c r="L453" s="299">
        <v>0</v>
      </c>
      <c r="M453" s="299">
        <v>0</v>
      </c>
      <c r="N453" s="299">
        <v>0</v>
      </c>
      <c r="O453" s="299">
        <v>0</v>
      </c>
      <c r="P453" s="299">
        <v>0</v>
      </c>
      <c r="Q453" s="299">
        <v>0</v>
      </c>
      <c r="R453" s="299">
        <v>0</v>
      </c>
      <c r="S453" s="299">
        <v>0</v>
      </c>
      <c r="T453" s="282"/>
    </row>
    <row r="454" spans="1:20" x14ac:dyDescent="0.25">
      <c r="A454" s="290" t="s">
        <v>832</v>
      </c>
      <c r="B454" s="136" t="s">
        <v>912</v>
      </c>
      <c r="C454" s="287" t="s">
        <v>750</v>
      </c>
      <c r="D454" s="298">
        <v>0</v>
      </c>
      <c r="E454" s="298">
        <v>0</v>
      </c>
      <c r="F454" s="298">
        <v>0</v>
      </c>
      <c r="G454" s="298">
        <v>0</v>
      </c>
      <c r="H454" s="299">
        <v>0</v>
      </c>
      <c r="I454" s="299">
        <v>0</v>
      </c>
      <c r="J454" s="299">
        <v>0</v>
      </c>
      <c r="K454" s="299">
        <v>0</v>
      </c>
      <c r="L454" s="299">
        <v>0</v>
      </c>
      <c r="M454" s="299">
        <v>0</v>
      </c>
      <c r="N454" s="299">
        <v>0</v>
      </c>
      <c r="O454" s="299">
        <v>0</v>
      </c>
      <c r="P454" s="299">
        <v>0</v>
      </c>
      <c r="Q454" s="299">
        <v>0</v>
      </c>
      <c r="R454" s="299">
        <v>0</v>
      </c>
      <c r="S454" s="299">
        <v>0</v>
      </c>
      <c r="T454" s="282"/>
    </row>
    <row r="455" spans="1:20" ht="31.5" x14ac:dyDescent="0.25">
      <c r="A455" s="290" t="s">
        <v>1115</v>
      </c>
      <c r="B455" s="270" t="s">
        <v>881</v>
      </c>
      <c r="C455" s="287" t="s">
        <v>750</v>
      </c>
      <c r="D455" s="298">
        <v>0</v>
      </c>
      <c r="E455" s="298">
        <v>0</v>
      </c>
      <c r="F455" s="298">
        <v>0</v>
      </c>
      <c r="G455" s="298">
        <v>0</v>
      </c>
      <c r="H455" s="299">
        <v>0</v>
      </c>
      <c r="I455" s="299">
        <v>0</v>
      </c>
      <c r="J455" s="299">
        <v>0</v>
      </c>
      <c r="K455" s="299">
        <v>0</v>
      </c>
      <c r="L455" s="299">
        <v>0</v>
      </c>
      <c r="M455" s="299">
        <v>0</v>
      </c>
      <c r="N455" s="299">
        <v>0</v>
      </c>
      <c r="O455" s="299">
        <v>0</v>
      </c>
      <c r="P455" s="299">
        <v>0</v>
      </c>
      <c r="Q455" s="299">
        <v>0</v>
      </c>
      <c r="R455" s="299">
        <v>0</v>
      </c>
      <c r="S455" s="299">
        <v>0</v>
      </c>
      <c r="T455" s="282"/>
    </row>
    <row r="456" spans="1:20" s="283" customFormat="1" ht="94.5" x14ac:dyDescent="0.25">
      <c r="A456" s="337" t="s">
        <v>1116</v>
      </c>
      <c r="B456" s="270" t="s">
        <v>1142</v>
      </c>
      <c r="C456" s="287" t="s">
        <v>750</v>
      </c>
      <c r="D456" s="298">
        <v>0</v>
      </c>
      <c r="E456" s="298">
        <v>0</v>
      </c>
      <c r="F456" s="298">
        <v>0</v>
      </c>
      <c r="G456" s="298">
        <v>0</v>
      </c>
      <c r="H456" s="303">
        <v>0</v>
      </c>
      <c r="I456" s="303">
        <v>0</v>
      </c>
      <c r="J456" s="303">
        <v>0</v>
      </c>
      <c r="K456" s="299">
        <v>0</v>
      </c>
      <c r="L456" s="299">
        <v>0</v>
      </c>
      <c r="M456" s="299">
        <v>0</v>
      </c>
      <c r="N456" s="299">
        <v>0</v>
      </c>
      <c r="O456" s="299">
        <v>0</v>
      </c>
      <c r="P456" s="299">
        <v>0</v>
      </c>
      <c r="Q456" s="299">
        <v>0</v>
      </c>
      <c r="R456" s="299">
        <v>0</v>
      </c>
      <c r="S456" s="299">
        <v>0</v>
      </c>
      <c r="T456" s="282"/>
    </row>
    <row r="457" spans="1:20" x14ac:dyDescent="0.25">
      <c r="A457" s="290" t="s">
        <v>834</v>
      </c>
      <c r="B457" s="270" t="s">
        <v>830</v>
      </c>
      <c r="C457" s="287" t="s">
        <v>750</v>
      </c>
      <c r="D457" s="298">
        <v>0</v>
      </c>
      <c r="E457" s="298">
        <v>0</v>
      </c>
      <c r="F457" s="298">
        <v>0</v>
      </c>
      <c r="G457" s="298">
        <v>0</v>
      </c>
      <c r="H457" s="299">
        <v>0</v>
      </c>
      <c r="I457" s="299">
        <v>0</v>
      </c>
      <c r="J457" s="299">
        <v>0</v>
      </c>
      <c r="K457" s="299">
        <v>0</v>
      </c>
      <c r="L457" s="299">
        <v>0</v>
      </c>
      <c r="M457" s="299">
        <v>0</v>
      </c>
      <c r="N457" s="299">
        <v>0</v>
      </c>
      <c r="O457" s="299">
        <v>0</v>
      </c>
      <c r="P457" s="299">
        <v>0</v>
      </c>
      <c r="Q457" s="299">
        <v>0</v>
      </c>
      <c r="R457" s="299">
        <v>0</v>
      </c>
      <c r="S457" s="299">
        <v>0</v>
      </c>
      <c r="T457" s="282"/>
    </row>
    <row r="458" spans="1:20" s="283" customFormat="1" x14ac:dyDescent="0.25">
      <c r="A458" s="337" t="s">
        <v>1121</v>
      </c>
      <c r="B458" s="136" t="s">
        <v>1117</v>
      </c>
      <c r="C458" s="287" t="s">
        <v>750</v>
      </c>
      <c r="D458" s="298" t="s">
        <v>286</v>
      </c>
      <c r="E458" s="298" t="s">
        <v>286</v>
      </c>
      <c r="F458" s="298" t="s">
        <v>286</v>
      </c>
      <c r="G458" s="298" t="s">
        <v>286</v>
      </c>
      <c r="H458" s="303">
        <v>0</v>
      </c>
      <c r="I458" s="303">
        <v>0</v>
      </c>
      <c r="J458" s="303">
        <v>0</v>
      </c>
      <c r="K458" s="299">
        <v>0</v>
      </c>
      <c r="L458" s="299">
        <v>0</v>
      </c>
      <c r="M458" s="299">
        <v>0</v>
      </c>
      <c r="N458" s="299">
        <v>0</v>
      </c>
      <c r="O458" s="299">
        <v>0</v>
      </c>
      <c r="P458" s="299">
        <v>0</v>
      </c>
      <c r="Q458" s="299">
        <v>0</v>
      </c>
      <c r="R458" s="299">
        <v>0</v>
      </c>
      <c r="S458" s="299">
        <v>0</v>
      </c>
      <c r="T458" s="282"/>
    </row>
    <row r="459" spans="1:20" s="292" customFormat="1" ht="33" customHeight="1" x14ac:dyDescent="0.25">
      <c r="A459" s="290" t="s">
        <v>46</v>
      </c>
      <c r="B459" s="269" t="s">
        <v>1148</v>
      </c>
      <c r="C459" s="289" t="s">
        <v>286</v>
      </c>
      <c r="D459" s="280" t="s">
        <v>590</v>
      </c>
      <c r="E459" s="280" t="s">
        <v>590</v>
      </c>
      <c r="F459" s="280" t="s">
        <v>590</v>
      </c>
      <c r="G459" s="280" t="s">
        <v>590</v>
      </c>
      <c r="H459" s="280" t="s">
        <v>590</v>
      </c>
      <c r="I459" s="280" t="s">
        <v>590</v>
      </c>
      <c r="J459" s="280" t="s">
        <v>590</v>
      </c>
      <c r="K459" s="299" t="s">
        <v>286</v>
      </c>
      <c r="L459" s="299" t="s">
        <v>286</v>
      </c>
      <c r="M459" s="299" t="s">
        <v>286</v>
      </c>
      <c r="N459" s="299" t="s">
        <v>286</v>
      </c>
      <c r="O459" s="299" t="s">
        <v>286</v>
      </c>
      <c r="P459" s="299" t="s">
        <v>286</v>
      </c>
      <c r="Q459" s="299" t="s">
        <v>286</v>
      </c>
      <c r="R459" s="299" t="s">
        <v>286</v>
      </c>
      <c r="S459" s="299" t="s">
        <v>286</v>
      </c>
      <c r="T459" s="282"/>
    </row>
    <row r="460" spans="1:20" x14ac:dyDescent="0.25">
      <c r="A460" s="290" t="s">
        <v>835</v>
      </c>
      <c r="B460" s="136" t="s">
        <v>943</v>
      </c>
      <c r="C460" s="287" t="s">
        <v>750</v>
      </c>
      <c r="D460" s="298" t="s">
        <v>286</v>
      </c>
      <c r="E460" s="298" t="s">
        <v>286</v>
      </c>
      <c r="F460" s="298" t="s">
        <v>286</v>
      </c>
      <c r="G460" s="298" t="s">
        <v>286</v>
      </c>
      <c r="H460" s="299" t="s">
        <v>286</v>
      </c>
      <c r="I460" s="299" t="s">
        <v>286</v>
      </c>
      <c r="J460" s="299" t="s">
        <v>286</v>
      </c>
      <c r="K460" s="299" t="s">
        <v>286</v>
      </c>
      <c r="L460" s="299" t="s">
        <v>286</v>
      </c>
      <c r="M460" s="299" t="s">
        <v>286</v>
      </c>
      <c r="N460" s="299" t="s">
        <v>286</v>
      </c>
      <c r="O460" s="299" t="s">
        <v>286</v>
      </c>
      <c r="P460" s="299" t="s">
        <v>286</v>
      </c>
      <c r="Q460" s="299" t="s">
        <v>286</v>
      </c>
      <c r="R460" s="299" t="s">
        <v>286</v>
      </c>
      <c r="S460" s="299" t="s">
        <v>286</v>
      </c>
      <c r="T460" s="282"/>
    </row>
    <row r="461" spans="1:20" x14ac:dyDescent="0.25">
      <c r="A461" s="290" t="s">
        <v>836</v>
      </c>
      <c r="B461" s="136" t="s">
        <v>944</v>
      </c>
      <c r="C461" s="287" t="s">
        <v>750</v>
      </c>
      <c r="D461" s="298" t="s">
        <v>286</v>
      </c>
      <c r="E461" s="298" t="s">
        <v>286</v>
      </c>
      <c r="F461" s="298" t="s">
        <v>286</v>
      </c>
      <c r="G461" s="298" t="s">
        <v>286</v>
      </c>
      <c r="H461" s="299" t="s">
        <v>286</v>
      </c>
      <c r="I461" s="299" t="s">
        <v>286</v>
      </c>
      <c r="J461" s="299" t="s">
        <v>286</v>
      </c>
      <c r="K461" s="299" t="s">
        <v>286</v>
      </c>
      <c r="L461" s="299" t="s">
        <v>286</v>
      </c>
      <c r="M461" s="299" t="s">
        <v>286</v>
      </c>
      <c r="N461" s="299" t="s">
        <v>286</v>
      </c>
      <c r="O461" s="299" t="s">
        <v>286</v>
      </c>
      <c r="P461" s="299" t="s">
        <v>286</v>
      </c>
      <c r="Q461" s="299" t="s">
        <v>286</v>
      </c>
      <c r="R461" s="299" t="s">
        <v>286</v>
      </c>
      <c r="S461" s="299" t="s">
        <v>286</v>
      </c>
      <c r="T461" s="282"/>
    </row>
    <row r="462" spans="1:20" x14ac:dyDescent="0.25">
      <c r="A462" s="290" t="s">
        <v>837</v>
      </c>
      <c r="B462" s="136" t="s">
        <v>945</v>
      </c>
      <c r="C462" s="287" t="s">
        <v>750</v>
      </c>
      <c r="D462" s="298">
        <v>0</v>
      </c>
      <c r="E462" s="298">
        <v>0</v>
      </c>
      <c r="F462" s="298">
        <v>0</v>
      </c>
      <c r="G462" s="298">
        <v>0</v>
      </c>
      <c r="H462" s="299">
        <v>0</v>
      </c>
      <c r="I462" s="299">
        <v>0</v>
      </c>
      <c r="J462" s="299">
        <v>0</v>
      </c>
      <c r="K462" s="299">
        <v>0</v>
      </c>
      <c r="L462" s="299" t="s">
        <v>286</v>
      </c>
      <c r="M462" s="299" t="s">
        <v>286</v>
      </c>
      <c r="N462" s="299" t="s">
        <v>286</v>
      </c>
      <c r="O462" s="299" t="s">
        <v>286</v>
      </c>
      <c r="P462" s="299" t="s">
        <v>286</v>
      </c>
      <c r="Q462" s="299" t="s">
        <v>286</v>
      </c>
      <c r="R462" s="299" t="s">
        <v>286</v>
      </c>
      <c r="S462" s="299" t="s">
        <v>286</v>
      </c>
      <c r="T462" s="282"/>
    </row>
    <row r="463" spans="1:20" s="283" customFormat="1" ht="47.25" x14ac:dyDescent="0.25">
      <c r="A463" s="337" t="s">
        <v>751</v>
      </c>
      <c r="B463" s="269" t="s">
        <v>1140</v>
      </c>
      <c r="C463" s="287" t="s">
        <v>750</v>
      </c>
      <c r="D463" s="298">
        <v>0</v>
      </c>
      <c r="E463" s="298">
        <v>0</v>
      </c>
      <c r="F463" s="298">
        <v>0</v>
      </c>
      <c r="G463" s="298">
        <v>0</v>
      </c>
      <c r="H463" s="299">
        <v>0</v>
      </c>
      <c r="I463" s="299">
        <v>0</v>
      </c>
      <c r="J463" s="299">
        <v>0</v>
      </c>
      <c r="K463" s="299">
        <v>0</v>
      </c>
      <c r="L463" s="299">
        <v>0</v>
      </c>
      <c r="M463" s="299">
        <v>0</v>
      </c>
      <c r="N463" s="299">
        <v>0</v>
      </c>
      <c r="O463" s="299">
        <v>0</v>
      </c>
      <c r="P463" s="299">
        <v>0</v>
      </c>
      <c r="Q463" s="299">
        <v>0</v>
      </c>
      <c r="R463" s="299">
        <v>0</v>
      </c>
      <c r="S463" s="299">
        <v>0</v>
      </c>
      <c r="T463" s="282"/>
    </row>
  </sheetData>
  <autoFilter ref="A16:S463" xr:uid="{00000000-0009-0000-0000-000003000000}"/>
  <mergeCells count="33">
    <mergeCell ref="A380:B380"/>
    <mergeCell ref="A375:S376"/>
    <mergeCell ref="A377:A378"/>
    <mergeCell ref="B377:B378"/>
    <mergeCell ref="C377:C378"/>
    <mergeCell ref="F377:G377"/>
    <mergeCell ref="H377:I377"/>
    <mergeCell ref="J377:K377"/>
    <mergeCell ref="L377:M377"/>
    <mergeCell ref="R377:S377"/>
    <mergeCell ref="N377:O377"/>
    <mergeCell ref="P377:Q377"/>
    <mergeCell ref="A1:S2"/>
    <mergeCell ref="A13:S13"/>
    <mergeCell ref="R14:S14"/>
    <mergeCell ref="A17:S17"/>
    <mergeCell ref="A172:S172"/>
    <mergeCell ref="A4:S4"/>
    <mergeCell ref="A5:S5"/>
    <mergeCell ref="A6:S6"/>
    <mergeCell ref="A7:S7"/>
    <mergeCell ref="A9:S9"/>
    <mergeCell ref="A10:S10"/>
    <mergeCell ref="P14:Q14"/>
    <mergeCell ref="A325:S325"/>
    <mergeCell ref="C14:C15"/>
    <mergeCell ref="F14:G14"/>
    <mergeCell ref="H14:I14"/>
    <mergeCell ref="J14:K14"/>
    <mergeCell ref="L14:M14"/>
    <mergeCell ref="A14:A15"/>
    <mergeCell ref="B14:B15"/>
    <mergeCell ref="N14:O14"/>
  </mergeCells>
  <phoneticPr fontId="45" type="noConversion"/>
  <pageMargins left="0.31496062992125984" right="0.31496062992125984" top="0.35433070866141736" bottom="0.35433070866141736" header="0.31496062992125984" footer="0.31496062992125984"/>
  <pageSetup paperSize="8" scale="26" fitToHeight="5" orientation="portrait" r:id="rId1"/>
  <rowBreaks count="3" manualBreakCount="3">
    <brk id="126" max="15" man="1"/>
    <brk id="248" max="15" man="1"/>
    <brk id="367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Передвижная энергетика 1</vt:lpstr>
      <vt:lpstr>проч</vt:lpstr>
      <vt:lpstr>Росэнергоатом</vt:lpstr>
      <vt:lpstr>1</vt:lpstr>
      <vt:lpstr>'1'!Заголовки_для_печати</vt:lpstr>
      <vt:lpstr>'1'!Область_печати</vt:lpstr>
    </vt:vector>
  </TitlesOfParts>
  <Company>MOESK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KolesnikovDV</dc:creator>
  <cp:lastModifiedBy>Светлана</cp:lastModifiedBy>
  <cp:lastPrinted>2024-02-09T14:21:00Z</cp:lastPrinted>
  <dcterms:created xsi:type="dcterms:W3CDTF">2015-09-16T07:43:55Z</dcterms:created>
  <dcterms:modified xsi:type="dcterms:W3CDTF">2025-04-06T08:17:14Z</dcterms:modified>
</cp:coreProperties>
</file>